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@ จัดทำแผน 5 ปี (2566 - 2570)\เเผนพัฒนาจังหวัด (ทบทวน) 2566-2570 - แผนปฏิบัติราชการ 2567\8. ข้อมูลที่ใช้ในการจัดทำเเผนพัฒนาเเละเเผนปฏิบัติราชการ\ลงเว็บไซต์\"/>
    </mc:Choice>
  </mc:AlternateContent>
  <xr:revisionPtr revIDLastSave="0" documentId="13_ncr:1_{0181A885-5E3A-4481-9C03-37489B4562D8}" xr6:coauthVersionLast="47" xr6:coauthVersionMax="47" xr10:uidLastSave="{00000000-0000-0000-0000-000000000000}"/>
  <bookViews>
    <workbookView xWindow="-15" yWindow="60" windowWidth="13215" windowHeight="11370" activeTab="6" xr2:uid="{00000000-000D-0000-FFFF-FFFF00000000}"/>
  </bookViews>
  <sheets>
    <sheet name="ประเด็นพัฒนา 1 " sheetId="1" r:id="rId1"/>
    <sheet name="ยุทธ 2" sheetId="2" state="hidden" r:id="rId2"/>
    <sheet name="ยุทธ 3" sheetId="3" state="hidden" r:id="rId3"/>
    <sheet name="ยุทธ 4" sheetId="4" state="hidden" r:id="rId4"/>
    <sheet name="ยุทธ 5" sheetId="5" state="hidden" r:id="rId5"/>
    <sheet name="สรุป" sheetId="6" state="hidden" r:id="rId6"/>
    <sheet name="บัญชีโครงการ 1 " sheetId="31" r:id="rId7"/>
    <sheet name="ประเด็นพัฒนา 2" sheetId="25" r:id="rId8"/>
    <sheet name="บัญชีโครงการ 2" sheetId="32" r:id="rId9"/>
    <sheet name="ประเด็นพัฒนา 3" sheetId="26" r:id="rId10"/>
    <sheet name="บัญชีโครงการ 3 " sheetId="33" r:id="rId11"/>
    <sheet name="ประเด็นพัฒนา 4" sheetId="27" r:id="rId12"/>
    <sheet name="บัญชีโครงการ4 " sheetId="34" r:id="rId13"/>
    <sheet name="ประเด็นพัฒนา 5" sheetId="28" r:id="rId14"/>
    <sheet name="บัญชีโครงการ5 " sheetId="35" r:id="rId15"/>
  </sheets>
  <definedNames>
    <definedName name="_xlnm._FilterDatabase" localSheetId="0" hidden="1">'ประเด็นพัฒนา 1 '!#REF!</definedName>
    <definedName name="_xlnm._FilterDatabase" localSheetId="1" hidden="1">'ยุทธ 2'!$A$17:$J$48</definedName>
    <definedName name="_xlnm._FilterDatabase" localSheetId="2" hidden="1">'ยุทธ 3'!$A$14:$J$228</definedName>
    <definedName name="_xlnm.Print_Area" localSheetId="6">'บัญชีโครงการ 1 '!$A$1:$M$102</definedName>
    <definedName name="_xlnm.Print_Area" localSheetId="8">'บัญชีโครงการ 2'!$A$1:$N$88</definedName>
    <definedName name="_xlnm.Print_Area" localSheetId="10">'บัญชีโครงการ 3 '!$A$1:$M$38</definedName>
    <definedName name="_xlnm.Print_Area" localSheetId="12">'บัญชีโครงการ4 '!$A$1:$M$54</definedName>
    <definedName name="_xlnm.Print_Area" localSheetId="14">'บัญชีโครงการ5 '!$A$1:$M$65</definedName>
    <definedName name="_xlnm.Print_Area" localSheetId="0">'ประเด็นพัฒนา 1 '!$A$1:$J$17</definedName>
    <definedName name="_xlnm.Print_Area" localSheetId="9">'ประเด็นพัฒนา 3'!$A$1:$J$9</definedName>
    <definedName name="_xlnm.Print_Area" localSheetId="11">'ประเด็นพัฒนา 4'!$A$1:$J$9</definedName>
    <definedName name="_xlnm.Print_Area" localSheetId="13">'ประเด็นพัฒนา 5'!$A$1:$J$11</definedName>
    <definedName name="_xlnm.Print_Titles" localSheetId="6">'บัญชีโครงการ 1 '!$4:$6</definedName>
    <definedName name="_xlnm.Print_Titles" localSheetId="8">'บัญชีโครงการ 2'!$4:$6</definedName>
    <definedName name="_xlnm.Print_Titles" localSheetId="10">'บัญชีโครงการ 3 '!$4:$6</definedName>
    <definedName name="_xlnm.Print_Titles" localSheetId="12">'บัญชีโครงการ4 '!$4:$6</definedName>
    <definedName name="_xlnm.Print_Titles" localSheetId="0">'ประเด็นพัฒนา 1 '!$5:$6</definedName>
    <definedName name="_xlnm.Print_Titles" localSheetId="7">'ประเด็นพัฒนา 2'!$5:$6</definedName>
    <definedName name="_xlnm.Print_Titles" localSheetId="9">'ประเด็นพัฒนา 3'!$5:$6</definedName>
    <definedName name="_xlnm.Print_Titles" localSheetId="11">'ประเด็นพัฒนา 4'!$5:$6</definedName>
    <definedName name="_xlnm.Print_Titles" localSheetId="13">'ประเด็นพัฒนา 5'!$5:$6</definedName>
    <definedName name="_xlnm.Print_Titles" localSheetId="4">'ยุทธ 5'!$15:$16</definedName>
    <definedName name="_xlnm.Print_Titles" localSheetId="5">สรุป!$3:$4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1" l="1"/>
  <c r="K80" i="31"/>
  <c r="L80" i="31"/>
  <c r="I80" i="31"/>
  <c r="M56" i="35" l="1"/>
  <c r="M57" i="35"/>
  <c r="M48" i="35"/>
  <c r="N43" i="32"/>
  <c r="N42" i="32"/>
  <c r="N41" i="32"/>
  <c r="M92" i="31"/>
  <c r="M93" i="31"/>
  <c r="M94" i="31"/>
  <c r="M43" i="31"/>
  <c r="M71" i="31" l="1"/>
  <c r="M70" i="31"/>
  <c r="M69" i="31"/>
  <c r="M68" i="31"/>
  <c r="M67" i="31"/>
  <c r="M66" i="31"/>
  <c r="M65" i="31"/>
  <c r="M64" i="31"/>
  <c r="M63" i="31"/>
  <c r="M62" i="31"/>
  <c r="M61" i="31"/>
  <c r="M60" i="31"/>
  <c r="N65" i="32" l="1"/>
  <c r="M38" i="34"/>
  <c r="M56" i="31" l="1"/>
  <c r="M55" i="31"/>
  <c r="M54" i="31"/>
  <c r="M53" i="31"/>
  <c r="M52" i="31"/>
  <c r="M51" i="31"/>
  <c r="M50" i="31"/>
  <c r="M49" i="31"/>
  <c r="M48" i="31"/>
  <c r="M47" i="31"/>
  <c r="M46" i="31"/>
  <c r="I14" i="31" l="1"/>
  <c r="H14" i="31"/>
  <c r="M91" i="31"/>
  <c r="M90" i="31"/>
  <c r="M89" i="31"/>
  <c r="M88" i="31"/>
  <c r="J87" i="31"/>
  <c r="J84" i="31" s="1"/>
  <c r="I84" i="31"/>
  <c r="M86" i="31"/>
  <c r="M85" i="31"/>
  <c r="L84" i="31"/>
  <c r="K84" i="31"/>
  <c r="H84" i="31"/>
  <c r="L83" i="31"/>
  <c r="K83" i="31"/>
  <c r="J83" i="31"/>
  <c r="J79" i="31" s="1"/>
  <c r="I83" i="31"/>
  <c r="I79" i="31" s="1"/>
  <c r="H83" i="31"/>
  <c r="H79" i="31" s="1"/>
  <c r="M82" i="31"/>
  <c r="M81" i="31"/>
  <c r="M80" i="31"/>
  <c r="L79" i="31"/>
  <c r="K79" i="31"/>
  <c r="L78" i="31"/>
  <c r="L73" i="31" s="1"/>
  <c r="K78" i="31"/>
  <c r="K73" i="31" s="1"/>
  <c r="J78" i="31"/>
  <c r="J73" i="31" s="1"/>
  <c r="I78" i="31"/>
  <c r="H78" i="31"/>
  <c r="H73" i="31" s="1"/>
  <c r="M77" i="31"/>
  <c r="M76" i="31"/>
  <c r="M75" i="31"/>
  <c r="M74" i="31"/>
  <c r="M42" i="31"/>
  <c r="M41" i="31" s="1"/>
  <c r="L41" i="31"/>
  <c r="K41" i="31"/>
  <c r="J41" i="31"/>
  <c r="I41" i="31"/>
  <c r="H41" i="31"/>
  <c r="M40" i="31"/>
  <c r="M39" i="31" s="1"/>
  <c r="L39" i="31"/>
  <c r="K39" i="31"/>
  <c r="J39" i="31"/>
  <c r="I39" i="31"/>
  <c r="H39" i="31"/>
  <c r="L45" i="31"/>
  <c r="K45" i="31"/>
  <c r="J45" i="31"/>
  <c r="I45" i="31"/>
  <c r="H45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L14" i="31"/>
  <c r="K14" i="31"/>
  <c r="J14" i="31"/>
  <c r="M13" i="31"/>
  <c r="M12" i="31"/>
  <c r="M11" i="31"/>
  <c r="M10" i="31"/>
  <c r="M9" i="31"/>
  <c r="L8" i="31"/>
  <c r="K8" i="31"/>
  <c r="J8" i="31"/>
  <c r="J7" i="31" s="1"/>
  <c r="I8" i="31"/>
  <c r="H8" i="31"/>
  <c r="K72" i="31" l="1"/>
  <c r="L72" i="31"/>
  <c r="K7" i="31"/>
  <c r="L7" i="31"/>
  <c r="L44" i="31"/>
  <c r="H44" i="31"/>
  <c r="K44" i="31"/>
  <c r="M45" i="31"/>
  <c r="M44" i="31" s="1"/>
  <c r="M8" i="31"/>
  <c r="H72" i="31"/>
  <c r="J44" i="31"/>
  <c r="J72" i="31"/>
  <c r="H7" i="31"/>
  <c r="M87" i="31"/>
  <c r="M84" i="31" s="1"/>
  <c r="M14" i="31"/>
  <c r="I44" i="31"/>
  <c r="M78" i="31"/>
  <c r="M73" i="31" s="1"/>
  <c r="M83" i="31"/>
  <c r="M79" i="31" s="1"/>
  <c r="I7" i="31"/>
  <c r="I73" i="31"/>
  <c r="I72" i="31" s="1"/>
  <c r="K6" i="31" l="1"/>
  <c r="L6" i="31"/>
  <c r="M7" i="31"/>
  <c r="I6" i="31"/>
  <c r="H6" i="31"/>
  <c r="M72" i="31"/>
  <c r="J6" i="31"/>
  <c r="H14" i="34"/>
  <c r="H8" i="34"/>
  <c r="J18" i="25"/>
  <c r="M25" i="33"/>
  <c r="M35" i="34"/>
  <c r="M47" i="35"/>
  <c r="N40" i="32"/>
  <c r="M6" i="31" l="1"/>
  <c r="N39" i="32"/>
  <c r="N38" i="32"/>
  <c r="N37" i="32"/>
  <c r="N36" i="32"/>
  <c r="M34" i="34"/>
  <c r="M33" i="34"/>
  <c r="M32" i="34"/>
  <c r="M31" i="34"/>
  <c r="M46" i="35"/>
  <c r="M30" i="34"/>
  <c r="M41" i="34" l="1"/>
  <c r="N70" i="32"/>
  <c r="M13" i="34"/>
  <c r="M12" i="34"/>
  <c r="N64" i="32"/>
  <c r="N20" i="32"/>
  <c r="N19" i="32"/>
  <c r="J12" i="1" l="1"/>
  <c r="J9" i="25"/>
  <c r="J11" i="1"/>
  <c r="M9" i="35"/>
  <c r="J37" i="35"/>
  <c r="I37" i="35"/>
  <c r="H37" i="35"/>
  <c r="L26" i="35"/>
  <c r="K26" i="35"/>
  <c r="J26" i="35"/>
  <c r="I26" i="35"/>
  <c r="H26" i="35"/>
  <c r="L8" i="35"/>
  <c r="K8" i="35"/>
  <c r="J8" i="35"/>
  <c r="I8" i="35"/>
  <c r="I7" i="35" s="1"/>
  <c r="H8" i="35"/>
  <c r="M55" i="35"/>
  <c r="M54" i="35"/>
  <c r="M53" i="35"/>
  <c r="M52" i="35"/>
  <c r="M51" i="35"/>
  <c r="M50" i="35"/>
  <c r="L49" i="35"/>
  <c r="K49" i="35"/>
  <c r="J49" i="35"/>
  <c r="I49" i="35"/>
  <c r="H49" i="35"/>
  <c r="M45" i="35"/>
  <c r="K37" i="35"/>
  <c r="M43" i="35"/>
  <c r="M42" i="35"/>
  <c r="M41" i="35"/>
  <c r="M40" i="35"/>
  <c r="M39" i="35"/>
  <c r="M38" i="35"/>
  <c r="M35" i="35"/>
  <c r="M34" i="35"/>
  <c r="M33" i="35"/>
  <c r="M32" i="35"/>
  <c r="M31" i="35"/>
  <c r="M30" i="35"/>
  <c r="M29" i="35"/>
  <c r="M28" i="35"/>
  <c r="M27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L44" i="34"/>
  <c r="K44" i="34"/>
  <c r="J44" i="34"/>
  <c r="I44" i="34"/>
  <c r="H44" i="34"/>
  <c r="L39" i="34"/>
  <c r="K39" i="34"/>
  <c r="J39" i="34"/>
  <c r="I39" i="34"/>
  <c r="H39" i="34"/>
  <c r="L8" i="34"/>
  <c r="K8" i="34"/>
  <c r="J8" i="34"/>
  <c r="I8" i="34"/>
  <c r="M46" i="34"/>
  <c r="M45" i="34"/>
  <c r="M43" i="34"/>
  <c r="M42" i="34"/>
  <c r="M4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L14" i="34"/>
  <c r="K14" i="34"/>
  <c r="J14" i="34"/>
  <c r="I14" i="34"/>
  <c r="M11" i="34"/>
  <c r="M10" i="34"/>
  <c r="M9" i="34"/>
  <c r="M30" i="33"/>
  <c r="M29" i="33"/>
  <c r="M28" i="33"/>
  <c r="M27" i="33"/>
  <c r="L26" i="33"/>
  <c r="K26" i="33"/>
  <c r="J26" i="33"/>
  <c r="I26" i="33"/>
  <c r="H26" i="33"/>
  <c r="M24" i="33"/>
  <c r="M23" i="33"/>
  <c r="L22" i="33"/>
  <c r="K22" i="33"/>
  <c r="J22" i="33"/>
  <c r="I22" i="33"/>
  <c r="H22" i="33"/>
  <c r="M21" i="33"/>
  <c r="M20" i="33"/>
  <c r="M19" i="33" s="1"/>
  <c r="L19" i="33"/>
  <c r="K19" i="33"/>
  <c r="J19" i="33"/>
  <c r="I19" i="33"/>
  <c r="H19" i="33"/>
  <c r="M18" i="33"/>
  <c r="M17" i="33"/>
  <c r="M16" i="33"/>
  <c r="M15" i="33"/>
  <c r="M14" i="33"/>
  <c r="M13" i="33"/>
  <c r="M12" i="33"/>
  <c r="M11" i="33"/>
  <c r="M10" i="33"/>
  <c r="M9" i="33"/>
  <c r="L8" i="33"/>
  <c r="K8" i="33"/>
  <c r="J8" i="33"/>
  <c r="I8" i="33"/>
  <c r="H8" i="33"/>
  <c r="I79" i="32"/>
  <c r="I71" i="32"/>
  <c r="M66" i="32"/>
  <c r="L66" i="32"/>
  <c r="K66" i="32"/>
  <c r="J66" i="32"/>
  <c r="I66" i="32"/>
  <c r="M59" i="32"/>
  <c r="L59" i="32"/>
  <c r="K59" i="32"/>
  <c r="J59" i="32"/>
  <c r="I59" i="32"/>
  <c r="M50" i="32"/>
  <c r="L50" i="32"/>
  <c r="K50" i="32"/>
  <c r="J50" i="32"/>
  <c r="I50" i="32"/>
  <c r="I44" i="32"/>
  <c r="I21" i="32"/>
  <c r="M8" i="32"/>
  <c r="L8" i="32"/>
  <c r="K8" i="32"/>
  <c r="J8" i="32"/>
  <c r="I8" i="32"/>
  <c r="N80" i="32"/>
  <c r="N79" i="32" s="1"/>
  <c r="M79" i="32"/>
  <c r="L79" i="32"/>
  <c r="K79" i="32"/>
  <c r="J79" i="32"/>
  <c r="N78" i="32"/>
  <c r="N77" i="32"/>
  <c r="N76" i="32"/>
  <c r="N75" i="32"/>
  <c r="N74" i="32"/>
  <c r="N73" i="32"/>
  <c r="N72" i="32"/>
  <c r="M71" i="32"/>
  <c r="L71" i="32"/>
  <c r="K71" i="32"/>
  <c r="J71" i="32"/>
  <c r="N69" i="32"/>
  <c r="N68" i="32"/>
  <c r="N67" i="32"/>
  <c r="N63" i="32"/>
  <c r="N62" i="32"/>
  <c r="N61" i="32"/>
  <c r="N60" i="32"/>
  <c r="N58" i="32"/>
  <c r="N57" i="32"/>
  <c r="N56" i="32"/>
  <c r="N55" i="32"/>
  <c r="N54" i="32"/>
  <c r="N53" i="32"/>
  <c r="N52" i="32"/>
  <c r="N51" i="32"/>
  <c r="N49" i="32"/>
  <c r="N48" i="32"/>
  <c r="N47" i="32"/>
  <c r="N46" i="32"/>
  <c r="N45" i="32"/>
  <c r="M44" i="32"/>
  <c r="L44" i="32"/>
  <c r="K44" i="32"/>
  <c r="J44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M21" i="32"/>
  <c r="L21" i="32"/>
  <c r="K21" i="32"/>
  <c r="J21" i="32"/>
  <c r="N18" i="32"/>
  <c r="N17" i="32"/>
  <c r="N16" i="32"/>
  <c r="N15" i="32"/>
  <c r="N14" i="32"/>
  <c r="N13" i="32"/>
  <c r="N12" i="32"/>
  <c r="N11" i="32"/>
  <c r="N10" i="32"/>
  <c r="N9" i="32"/>
  <c r="N8" i="32" l="1"/>
  <c r="N59" i="32"/>
  <c r="M49" i="35"/>
  <c r="N44" i="32"/>
  <c r="M14" i="34"/>
  <c r="M39" i="34"/>
  <c r="M44" i="34"/>
  <c r="M8" i="34"/>
  <c r="M26" i="33"/>
  <c r="M8" i="33"/>
  <c r="M22" i="33"/>
  <c r="N50" i="32"/>
  <c r="N66" i="32"/>
  <c r="N21" i="32"/>
  <c r="N71" i="32"/>
  <c r="M8" i="35"/>
  <c r="M26" i="35"/>
  <c r="I36" i="35"/>
  <c r="I6" i="35" s="1"/>
  <c r="H7" i="35"/>
  <c r="L7" i="33"/>
  <c r="L6" i="33" s="1"/>
  <c r="H36" i="35"/>
  <c r="K36" i="35"/>
  <c r="L7" i="35"/>
  <c r="J7" i="35"/>
  <c r="K7" i="34"/>
  <c r="K6" i="34" s="1"/>
  <c r="K7" i="32"/>
  <c r="K6" i="32" s="1"/>
  <c r="J36" i="35"/>
  <c r="K7" i="35"/>
  <c r="H7" i="33"/>
  <c r="H6" i="33" s="1"/>
  <c r="K7" i="33"/>
  <c r="K6" i="33" s="1"/>
  <c r="I7" i="34"/>
  <c r="I6" i="34" s="1"/>
  <c r="J7" i="33"/>
  <c r="J6" i="33" s="1"/>
  <c r="I7" i="33"/>
  <c r="I6" i="33" s="1"/>
  <c r="H7" i="34"/>
  <c r="H6" i="34" s="1"/>
  <c r="L7" i="34"/>
  <c r="L6" i="34" s="1"/>
  <c r="J7" i="34"/>
  <c r="J6" i="34" s="1"/>
  <c r="L7" i="32"/>
  <c r="L6" i="32" s="1"/>
  <c r="I7" i="32"/>
  <c r="I6" i="32" s="1"/>
  <c r="M7" i="32"/>
  <c r="M6" i="32" s="1"/>
  <c r="J7" i="32"/>
  <c r="J6" i="32" s="1"/>
  <c r="H6" i="35" l="1"/>
  <c r="M7" i="35"/>
  <c r="K6" i="35"/>
  <c r="J6" i="35"/>
  <c r="N7" i="32"/>
  <c r="N6" i="32" s="1"/>
  <c r="M7" i="34"/>
  <c r="M6" i="34" s="1"/>
  <c r="M7" i="33"/>
  <c r="M6" i="33" s="1"/>
  <c r="M44" i="35"/>
  <c r="L37" i="35"/>
  <c r="L36" i="35" s="1"/>
  <c r="L6" i="35" s="1"/>
  <c r="M37" i="35" l="1"/>
  <c r="M36" i="35" s="1"/>
  <c r="M6" i="35" s="1"/>
  <c r="C24" i="6" l="1"/>
  <c r="C23" i="6"/>
  <c r="C17" i="6"/>
  <c r="C13" i="6"/>
  <c r="D12" i="6"/>
  <c r="C11" i="6"/>
  <c r="C9" i="6" s="1"/>
  <c r="G7" i="6"/>
  <c r="F7" i="6"/>
  <c r="E7" i="6"/>
  <c r="D7" i="6"/>
  <c r="G6" i="6"/>
  <c r="F6" i="6"/>
  <c r="F5" i="6" s="1"/>
  <c r="E6" i="6"/>
  <c r="E5" i="6" s="1"/>
  <c r="D6" i="6"/>
  <c r="D5" i="6" s="1"/>
  <c r="G5" i="6"/>
  <c r="C5" i="6"/>
  <c r="I50" i="5"/>
  <c r="G24" i="6" s="1"/>
  <c r="H50" i="5"/>
  <c r="F24" i="6" s="1"/>
  <c r="G50" i="5"/>
  <c r="E24" i="6" s="1"/>
  <c r="F50" i="5"/>
  <c r="D24" i="6" s="1"/>
  <c r="I43" i="5"/>
  <c r="G23" i="6" s="1"/>
  <c r="H43" i="5"/>
  <c r="F23" i="6" s="1"/>
  <c r="G43" i="5"/>
  <c r="E23" i="6" s="1"/>
  <c r="F43" i="5"/>
  <c r="D23" i="6" s="1"/>
  <c r="I31" i="5"/>
  <c r="H31" i="5"/>
  <c r="G31" i="5"/>
  <c r="F31" i="5"/>
  <c r="I27" i="5"/>
  <c r="H27" i="5"/>
  <c r="G27" i="5"/>
  <c r="F27" i="5"/>
  <c r="I22" i="5"/>
  <c r="H22" i="5"/>
  <c r="G22" i="5"/>
  <c r="F22" i="5"/>
  <c r="F37" i="5" s="1"/>
  <c r="D22" i="6" s="1"/>
  <c r="I87" i="4"/>
  <c r="G19" i="6" s="1"/>
  <c r="H87" i="4"/>
  <c r="F19" i="6" s="1"/>
  <c r="G87" i="4"/>
  <c r="E19" i="6" s="1"/>
  <c r="F87" i="4"/>
  <c r="D19" i="6" s="1"/>
  <c r="I39" i="4"/>
  <c r="H39" i="4"/>
  <c r="G39" i="4"/>
  <c r="F39" i="4"/>
  <c r="I36" i="4"/>
  <c r="H36" i="4"/>
  <c r="G36" i="4"/>
  <c r="F36" i="4"/>
  <c r="I33" i="4"/>
  <c r="H33" i="4"/>
  <c r="G33" i="4"/>
  <c r="F33" i="4"/>
  <c r="I27" i="4"/>
  <c r="I54" i="4" s="1"/>
  <c r="G18" i="6" s="1"/>
  <c r="H27" i="4"/>
  <c r="H54" i="4" s="1"/>
  <c r="F18" i="6" s="1"/>
  <c r="G27" i="4"/>
  <c r="F27" i="4"/>
  <c r="F367" i="3"/>
  <c r="D15" i="6" s="1"/>
  <c r="A354" i="3"/>
  <c r="A355" i="3" s="1"/>
  <c r="A356" i="3" s="1"/>
  <c r="A357" i="3" s="1"/>
  <c r="A358" i="3" s="1"/>
  <c r="A359" i="3" s="1"/>
  <c r="A360" i="3" s="1"/>
  <c r="A361" i="3" s="1"/>
  <c r="A365" i="3" s="1"/>
  <c r="A366" i="3" s="1"/>
  <c r="A322" i="3"/>
  <c r="A323" i="3" s="1"/>
  <c r="A324" i="3" s="1"/>
  <c r="A328" i="3" s="1"/>
  <c r="A329" i="3" s="1"/>
  <c r="A330" i="3" s="1"/>
  <c r="A331" i="3" s="1"/>
  <c r="A332" i="3" s="1"/>
  <c r="A333" i="3" s="1"/>
  <c r="A337" i="3" s="1"/>
  <c r="A338" i="3" s="1"/>
  <c r="G69" i="3"/>
  <c r="H69" i="3" s="1"/>
  <c r="I69" i="3" s="1"/>
  <c r="G68" i="3"/>
  <c r="H68" i="3" s="1"/>
  <c r="I68" i="3" s="1"/>
  <c r="G67" i="3"/>
  <c r="H67" i="3" s="1"/>
  <c r="I67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7" i="3" s="1"/>
  <c r="A68" i="3" s="1"/>
  <c r="A69" i="3" s="1"/>
  <c r="A70" i="3" s="1"/>
  <c r="A71" i="3" s="1"/>
  <c r="A72" i="3" s="1"/>
  <c r="A73" i="3" s="1"/>
  <c r="A77" i="3" s="1"/>
  <c r="A78" i="3" s="1"/>
  <c r="A79" i="3" s="1"/>
  <c r="A80" i="3" s="1"/>
  <c r="A81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20" i="3" s="1"/>
  <c r="A121" i="3" s="1"/>
  <c r="A122" i="3" s="1"/>
  <c r="A123" i="3" s="1"/>
  <c r="A124" i="3" s="1"/>
  <c r="A125" i="3" s="1"/>
  <c r="A129" i="3" s="1"/>
  <c r="A130" i="3" s="1"/>
  <c r="A131" i="3" s="1"/>
  <c r="A132" i="3" s="1"/>
  <c r="A133" i="3" s="1"/>
  <c r="A134" i="3" s="1"/>
  <c r="A135" i="3" s="1"/>
  <c r="A136" i="3" s="1"/>
  <c r="A140" i="3" s="1"/>
  <c r="A141" i="3" s="1"/>
  <c r="A142" i="3" s="1"/>
  <c r="A143" i="3" s="1"/>
  <c r="A144" i="3" s="1"/>
  <c r="A145" i="3" s="1"/>
  <c r="A146" i="3" s="1"/>
  <c r="A150" i="3" s="1"/>
  <c r="A151" i="3" s="1"/>
  <c r="A152" i="3" s="1"/>
  <c r="A153" i="3" s="1"/>
  <c r="A154" i="3" s="1"/>
  <c r="A155" i="3" s="1"/>
  <c r="A156" i="3" s="1"/>
  <c r="A160" i="3" s="1"/>
  <c r="A161" i="3" s="1"/>
  <c r="A162" i="3" s="1"/>
  <c r="A163" i="3" s="1"/>
  <c r="A164" i="3" s="1"/>
  <c r="A165" i="3" s="1"/>
  <c r="A166" i="3" s="1"/>
  <c r="A167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4" i="3" s="1"/>
  <c r="A185" i="3" s="1"/>
  <c r="A186" i="3" s="1"/>
  <c r="A187" i="3" s="1"/>
  <c r="A188" i="3" s="1"/>
  <c r="A189" i="3" s="1"/>
  <c r="A190" i="3" s="1"/>
  <c r="A191" i="3" s="1"/>
  <c r="A192" i="3" s="1"/>
  <c r="A196" i="3" s="1"/>
  <c r="A197" i="3" s="1"/>
  <c r="A198" i="3" s="1"/>
  <c r="A199" i="3" s="1"/>
  <c r="A200" i="3" s="1"/>
  <c r="A201" i="3" s="1"/>
  <c r="A202" i="3" s="1"/>
  <c r="A203" i="3" s="1"/>
  <c r="A204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3" i="3" s="1"/>
  <c r="A244" i="3" s="1"/>
  <c r="A245" i="3" s="1"/>
  <c r="A246" i="3" s="1"/>
  <c r="A247" i="3" s="1"/>
  <c r="A251" i="3" s="1"/>
  <c r="A252" i="3" s="1"/>
  <c r="A253" i="3" s="1"/>
  <c r="A254" i="3" s="1"/>
  <c r="A255" i="3" s="1"/>
  <c r="A259" i="3" s="1"/>
  <c r="A260" i="3" s="1"/>
  <c r="A261" i="3" s="1"/>
  <c r="A262" i="3" s="1"/>
  <c r="A263" i="3" s="1"/>
  <c r="A264" i="3" s="1"/>
  <c r="A268" i="3" s="1"/>
  <c r="A269" i="3" s="1"/>
  <c r="A270" i="3" s="1"/>
  <c r="A271" i="3" s="1"/>
  <c r="A272" i="3" s="1"/>
  <c r="A273" i="3" s="1"/>
  <c r="A277" i="3" s="1"/>
  <c r="A278" i="3" s="1"/>
  <c r="A279" i="3" s="1"/>
  <c r="A280" i="3" s="1"/>
  <c r="A281" i="3" s="1"/>
  <c r="A285" i="3" s="1"/>
  <c r="A286" i="3" s="1"/>
  <c r="A287" i="3" s="1"/>
  <c r="A288" i="3" s="1"/>
  <c r="A289" i="3" s="1"/>
  <c r="A293" i="3" s="1"/>
  <c r="A294" i="3" s="1"/>
  <c r="A295" i="3" s="1"/>
  <c r="A296" i="3" s="1"/>
  <c r="A297" i="3" s="1"/>
  <c r="A301" i="3" s="1"/>
  <c r="A302" i="3" s="1"/>
  <c r="A303" i="3" s="1"/>
  <c r="A304" i="3" s="1"/>
  <c r="A305" i="3" s="1"/>
  <c r="A309" i="3" s="1"/>
  <c r="A310" i="3" s="1"/>
  <c r="A311" i="3" s="1"/>
  <c r="A312" i="3" s="1"/>
  <c r="A313" i="3" s="1"/>
  <c r="A314" i="3" s="1"/>
  <c r="A318" i="3" s="1"/>
  <c r="A319" i="3" s="1"/>
  <c r="A320" i="3" s="1"/>
  <c r="G40" i="3"/>
  <c r="H40" i="3" s="1"/>
  <c r="I40" i="3" s="1"/>
  <c r="G39" i="3"/>
  <c r="H39" i="3" s="1"/>
  <c r="I39" i="3" s="1"/>
  <c r="G38" i="3"/>
  <c r="I15" i="3"/>
  <c r="I36" i="3" s="1"/>
  <c r="G14" i="6" s="1"/>
  <c r="H15" i="3"/>
  <c r="H36" i="3" s="1"/>
  <c r="F14" i="6" s="1"/>
  <c r="G15" i="3"/>
  <c r="G36" i="3" s="1"/>
  <c r="E14" i="6" s="1"/>
  <c r="F15" i="3"/>
  <c r="F36" i="3" s="1"/>
  <c r="D14" i="6" s="1"/>
  <c r="I56" i="2"/>
  <c r="G12" i="6" s="1"/>
  <c r="H56" i="2"/>
  <c r="F12" i="6" s="1"/>
  <c r="G56" i="2"/>
  <c r="E12" i="6" s="1"/>
  <c r="I49" i="2"/>
  <c r="G11" i="6" s="1"/>
  <c r="H49" i="2"/>
  <c r="F11" i="6" s="1"/>
  <c r="G49" i="2"/>
  <c r="E11" i="6" s="1"/>
  <c r="F49" i="2"/>
  <c r="D11" i="6" s="1"/>
  <c r="I18" i="2"/>
  <c r="I35" i="2" s="1"/>
  <c r="G10" i="6" s="1"/>
  <c r="H18" i="2"/>
  <c r="H35" i="2" s="1"/>
  <c r="F10" i="6" s="1"/>
  <c r="G18" i="2"/>
  <c r="G35" i="2" s="1"/>
  <c r="E10" i="6" s="1"/>
  <c r="F18" i="2"/>
  <c r="F35" i="2" s="1"/>
  <c r="D10" i="6" s="1"/>
  <c r="G37" i="5" l="1"/>
  <c r="E22" i="6" s="1"/>
  <c r="E21" i="6" s="1"/>
  <c r="H37" i="5"/>
  <c r="F22" i="6" s="1"/>
  <c r="F21" i="6" s="1"/>
  <c r="D13" i="6"/>
  <c r="I37" i="5"/>
  <c r="G22" i="6" s="1"/>
  <c r="F54" i="4"/>
  <c r="D18" i="6" s="1"/>
  <c r="D17" i="6" s="1"/>
  <c r="G54" i="4"/>
  <c r="E18" i="6" s="1"/>
  <c r="E17" i="6" s="1"/>
  <c r="G9" i="6"/>
  <c r="F17" i="6"/>
  <c r="C21" i="6"/>
  <c r="E9" i="6"/>
  <c r="D9" i="6"/>
  <c r="F9" i="6"/>
  <c r="G17" i="6"/>
  <c r="D21" i="6"/>
  <c r="H38" i="3"/>
  <c r="G367" i="3"/>
  <c r="E15" i="6" s="1"/>
  <c r="E13" i="6" s="1"/>
  <c r="G21" i="6"/>
  <c r="C25" i="6"/>
  <c r="E25" i="6" l="1"/>
  <c r="D25" i="6"/>
  <c r="H367" i="3"/>
  <c r="F15" i="6" s="1"/>
  <c r="F13" i="6" s="1"/>
  <c r="F25" i="6" s="1"/>
  <c r="I38" i="3"/>
  <c r="I367" i="3" s="1"/>
  <c r="G15" i="6" s="1"/>
  <c r="G13" i="6" s="1"/>
  <c r="G25" i="6" s="1"/>
  <c r="K59" i="31" l="1"/>
  <c r="J59" i="31"/>
  <c r="H59" i="31"/>
  <c r="M59" i="31"/>
  <c r="L59" i="31"/>
  <c r="I59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HRSMPK</author>
    <author>Admin</author>
  </authors>
  <commentList>
    <comment ref="M7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HRSMPK: หารเฉลี่ยแต่ละปี</t>
        </r>
      </text>
    </comment>
    <comment ref="I80" authorId="1" shapeId="0" xr:uid="{F978932E-601B-4383-9047-624B2A9B92C7}">
      <text>
        <r>
          <rPr>
            <b/>
            <sz val="9"/>
            <color indexed="81"/>
            <rFont val="Tahoma"/>
            <charset val="222"/>
          </rPr>
          <t xml:space="preserve">1. -
2. กรมชล 9 ล.
3.ทต.บางปู 18 ล้าน
</t>
        </r>
      </text>
    </comment>
    <comment ref="M8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HRSMPK:</t>
        </r>
        <r>
          <rPr>
            <sz val="9"/>
            <color indexed="81"/>
            <rFont val="Tahoma"/>
            <family val="2"/>
          </rPr>
          <t xml:space="preserve">
เฉลี่ย 4 ปี</t>
        </r>
      </text>
    </comment>
    <comment ref="I94" authorId="1" shapeId="0" xr:uid="{30700CF8-22B3-499A-A98A-3CB0B7BB05F9}">
      <text>
        <r>
          <rPr>
            <b/>
            <sz val="9"/>
            <color indexed="81"/>
            <rFont val="Tahoma"/>
            <family val="2"/>
          </rPr>
          <t>ทต.บางปู 71.6102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65" authorId="0" shapeId="0" xr:uid="{F02C4B4F-41A6-488A-8492-FD667F628C11}">
      <text>
        <r>
          <rPr>
            <b/>
            <sz val="9"/>
            <color indexed="81"/>
            <rFont val="Tahoma"/>
            <family val="2"/>
          </rPr>
          <t>ทต.บางปู 189.513</t>
        </r>
      </text>
    </comment>
  </commentList>
</comments>
</file>

<file path=xl/sharedStrings.xml><?xml version="1.0" encoding="utf-8"?>
<sst xmlns="http://schemas.openxmlformats.org/spreadsheetml/2006/main" count="3099" uniqueCount="1219">
  <si>
    <t>แบบ จ. ๑</t>
  </si>
  <si>
    <t>ค่าเป้าหมาย</t>
  </si>
  <si>
    <t>กลยุทธ์</t>
  </si>
  <si>
    <t>บัญชีรายการชุดโครงการ</t>
  </si>
  <si>
    <t>งบประมาณดำเนินการ</t>
  </si>
  <si>
    <t xml:space="preserve"> </t>
  </si>
  <si>
    <t>เป้าประสงค์ เชิงยุทธศาสตร์(3)</t>
  </si>
  <si>
    <t>กลยุทธ์(7)</t>
  </si>
  <si>
    <t>ตัวชี้วัด(4)</t>
  </si>
  <si>
    <t>โครงการ(8)</t>
  </si>
  <si>
    <t>แหล่ง งปม.(9)</t>
  </si>
  <si>
    <t>ผลผลิต(10)</t>
  </si>
  <si>
    <t>หน่วยดำเนินการ(12)</t>
  </si>
  <si>
    <t>พ.ศ.2557</t>
  </si>
  <si>
    <t>พ.ศ.2558</t>
  </si>
  <si>
    <t>พ.ศ.2559</t>
  </si>
  <si>
    <t>พ.ศ.2560</t>
  </si>
  <si>
    <t>แหล่ง 
งปม.</t>
  </si>
  <si>
    <t>โครงการชลประทานราชบุรี</t>
  </si>
  <si>
    <t>ประมงจังหวัดราชบุรี</t>
  </si>
  <si>
    <t>เกษตรจังหวัดราชบุรี</t>
  </si>
  <si>
    <t>โครงการพัฒนาโครงสร้างพื้นฐานเพื่อการท่องเที่ยว</t>
  </si>
  <si>
    <t xml:space="preserve">    เกษตรเพื่ออาหารกลางวันในโรงเรียนตำรวจตระเวนชายแดน ตามพระราชดำริ</t>
  </si>
  <si>
    <t xml:space="preserve">   สนับสนุนการดำเนินงานตามแนวพระราชดำริ(ทอผ้า)</t>
  </si>
  <si>
    <t xml:space="preserve">  ร่วมคิดร่วมใจป้องกันภัยสังคม</t>
  </si>
  <si>
    <t xml:space="preserve">  ร่วมคิดร่วมใจป้องกันภัยให้สังคม</t>
  </si>
  <si>
    <t xml:space="preserve">    การศึกษาเพื่อต่อต้านการใช้ยาเสพติดในเด็กนักเรียน ( D.A.R.E.)  </t>
  </si>
  <si>
    <t xml:space="preserve">อ.จอมบึง(สภ.จอมบึง) </t>
  </si>
  <si>
    <t>อ.โพธาราม(สภ.โพธาราม)</t>
  </si>
  <si>
    <t xml:space="preserve">อ.ดำเนินสะดวก(สภ.) </t>
  </si>
  <si>
    <t>อ.ดำเนินสะดวก(สภ.ดำเนิน)</t>
  </si>
  <si>
    <t xml:space="preserve">     ส่งเสริมการมีส่วนร่วมของประชาชนในกิจการตำรวจโดยใช้หลักการชุมชนเข้มแข็ง</t>
  </si>
  <si>
    <t>สำนักงานทรัพยากรน้ำภาค 7</t>
  </si>
  <si>
    <t>ฉก.ทัพพระยาเสือ</t>
  </si>
  <si>
    <t xml:space="preserve"> สนับสนุนโครงการฟาร์มตัวอย่าง</t>
  </si>
  <si>
    <t xml:space="preserve">  สนับสนุนโครงการศูนย์เรียนรู้ด้านการประมงบ้านหนองตาดั้งเพื่อพัฒนาเป็น แหล่งผลิตอาหาร(Food Bank )ตามแนวพระราชดำริ</t>
  </si>
  <si>
    <t>เพิ่มผลผลิตสัตว์น้ำในแหล่งน้ำแม่น้ำแม่กลอง</t>
  </si>
  <si>
    <t>วัฒนธรรมจังหวัดราชบุรี</t>
  </si>
  <si>
    <t>สาธารณสุขจังหวัดราชบุรี</t>
  </si>
  <si>
    <t>20.ชุดโครงการเพิ่มประสิทธิภาพการจัดบริการเพื่อการเข้าถึงบริการทันตกรรมฯ</t>
  </si>
  <si>
    <t>สำนักงานทางหลวงชนบทจังหวัดราชบุรี</t>
  </si>
  <si>
    <t>-</t>
  </si>
  <si>
    <t>1,2</t>
  </si>
  <si>
    <t>โครงการประเมินประสิทธิผลแผนยุทธศาสตร์การพัฒนาสาธารณสุข จ.ราชบุรี</t>
  </si>
  <si>
    <t>ชุดโครงการพัฒนาระบบเทคโนโลยีสารสนเทศด้านสุขภาพ</t>
  </si>
  <si>
    <t xml:space="preserve">โครงการ กำกับ ติดตาม และพัฒนายุทธศาสตร์สาธารณสุข จังหวัดราชบุรี ปีงบประมาณ 2555  </t>
  </si>
  <si>
    <t>โครงการพัฒนาเครือข่ายบริการสาธารณสุข</t>
  </si>
  <si>
    <t>โครงการประชาชนจังหวัดราชบุรี มีหลักประกันสุขภาพถ้วนหน้า</t>
  </si>
  <si>
    <t>โครงการพัฒนาประสิทธิภาพการบริการจัดการระบบหลักประกันสุขภาพถ้วนหน้า</t>
  </si>
  <si>
    <t>โครงการอำเภอป้องกันควบคุมโรคเข้มแข็งแบบยั่งยืน จ.ราชบุรี</t>
  </si>
  <si>
    <t>โครงการพัฒนาระบบระบาดวิทยามืออาชีพ</t>
  </si>
  <si>
    <t>โครงการตอบโต้ภาวะฉุกเฉินด้านสาธารณสุข</t>
  </si>
  <si>
    <t>โครงการองค์กรน่าอยู่ ชูสุขภาพปลอดภัย จ.ราชบุรี</t>
  </si>
  <si>
    <t>โครงการแผนงานด้านควบคุมป้องกันโรคไม่ติดต่อ</t>
  </si>
  <si>
    <t>โครงการด้านส่งเสริมสุขภาพ</t>
  </si>
  <si>
    <t>โครงการแผนงานภาคประชาชนและภาคีเครือข่าย</t>
  </si>
  <si>
    <t>โครงการพัฒนาศักยภาพและทักษะของบุคลากรเพื่อเพิ่มประสิทธิภาพในการปฏิบัติงาน</t>
  </si>
  <si>
    <t>โครงการพัฒนาระบบและกลไกการบริหารจัดการทรัพยากรบุคคล</t>
  </si>
  <si>
    <t xml:space="preserve">โครงการสนับสนุนการพัฒนาหน่วยงานสาธารณสุขให้มีคุณภาพตามเกณฑ์มาตรฐาน  </t>
  </si>
  <si>
    <t>โครงการแผนงานด้านพัฒนาภาคีเครือข่ายคุ้มครองผู้บริโภค</t>
  </si>
  <si>
    <t>โครงการแผนงานคุ้มครองผู้บริโภคด้านผลิตภัณฑ์สุขภาพและบริการ</t>
  </si>
  <si>
    <t>โครงการแผนงานส่งเสริมการแพทย์แผนไทยและการแพทย์ทางเลือก</t>
  </si>
  <si>
    <t>โครงการพัฒนาคุณภาพข้อมูลฯ</t>
  </si>
  <si>
    <t>โครงการพัฒนาการดำเนินงานเครือข่ายด้านทันตสาธารณสุข จ.ราชบุรี</t>
  </si>
  <si>
    <t>โครงการรณรงค์สร้างกระแสและพัฒนาสื่อการดูแลทันตสุขภาพ</t>
  </si>
  <si>
    <t>โครงการพัฒนาวิชาการทันตสาธารณสุข</t>
  </si>
  <si>
    <t>โครงการพัฒนาเครือข่ายทันตบุคลากรเพื่อการดำเนินงานแบบมีส่วนร่วม</t>
  </si>
  <si>
    <t>โครงการพัฒนาศักยภาพงานบริหารทั่วไป</t>
  </si>
  <si>
    <t xml:space="preserve"> โครงการก่อสร้าง/ปรับปรุงถนนลาดยาง     สาย รบ.4004 แยกทางหลวงหมายเลข 3209 (กม.ที่ 63+500) - บ้านไร่โคก (ตอนราชบุรี)</t>
  </si>
  <si>
    <t>โครงการก่อสร้าง/ปรับปรุงถนนลาดยาง     สาย รบ.5112 แยกทางหลวงชนบท รบ.4017 -  บ.หนองนกกระเรียน</t>
  </si>
  <si>
    <t>โครงการก่อสร้าง/ปรับปรุงถนนลาดยาง     สาย รบ.1070 แยกทางหลวงหมายเลข 4          (กม.ที่ 79+900) - บ้านดอนสะแก</t>
  </si>
  <si>
    <t>โครงการก่อสร้าง/ปรับปรุงถนนลาดยาง   สาย รบ.4017 แยกทางหลวงหมายเลข 3208 (กม.ที่ 0+395) - บ.หนองพันจันทร์</t>
  </si>
  <si>
    <t>โครงการก่อสร้าง/ปรับปรุงถนนลาดยาง   สาย รบ.4078 แยกทางหลวงหมายเลข 3206 (กม.ที่ 31+800) - บ.ลานคา</t>
  </si>
  <si>
    <t xml:space="preserve"> โครงการก่อสร้าง/ปรับปรุงถนนลาดยาง   สาย รบ.4124 แยกทางหลวงหมายเลข 3339 (กม.ที่ 2+660) - บ้านโรงหีบ</t>
  </si>
  <si>
    <t>โครงการก่อสร้าง/ปรับปรุงถนนลาดยาง/คอนกรีต สาย รบ.4053 แยกทางหลวงหมายเลข 3361 (กม.ที่ 11+700) - บ.วังปลา</t>
  </si>
  <si>
    <t xml:space="preserve"> 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</si>
  <si>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3087 - บ.บ่อหวี</t>
  </si>
  <si>
    <t xml:space="preserve"> โครงการก่อสร้าง/ปรับปรุงถนนลาดยาง/คอนกรีต สาย สาย รบ.5052 แยกทางหลวงชนบท รบ. 4011 - บ.หนองปากดง</t>
  </si>
  <si>
    <t>โครงการก่อสร้าง/ปรับปรุงถนนลาดยาง สาย รบ.5100 แยกทางหลวงชนบท รบ.4019 -   ช่องตะโกปิดทอง</t>
  </si>
  <si>
    <t>โครงการก่อสร้าง/ปรับปรุงถนนลาดยาง      สาย รบ.4052 แยกทางหลวงหมายเลข 3361 - บ้านด่านทับตะโกใน</t>
  </si>
  <si>
    <t>โครงการก่อสร้าง/ปรับปรุงถนนลาดยาง     สาย รบ.3120 แยกทางหลวงหมายเลข 325 (กม.ที่ 13+300) - บ้านบัวงาม</t>
  </si>
  <si>
    <t>โครงการก่อสร้างถนนลาดยาง สาย รบ.5079 แยกทางหลวงชนบท รบ. 4041 (กม.ที่ 2+095) - น้ำตกซับเตย</t>
  </si>
  <si>
    <t>โครงการปรับปรุงถนนลาดยาง สาย รบ.4001 แยกทางหลวงหมายเลข 3206 (กม.ที่ 10+815) - บ.หนองโก</t>
  </si>
  <si>
    <t>โครงการปรับปรุงถนนลาดยาง สาย รบ.4002 แยกทางหลวงหมายเลข 3208 (กม.ที่ 13+000) - บ.ทุ่งหลวง</t>
  </si>
  <si>
    <t>โครงการปรับปรุงถนนลาดยาง สาย รบ.1004 แยกทางหลวงหมายเลข 4 (กม.ที่ 97+775) -   บ.ไร่ชาวเหนือ</t>
  </si>
  <si>
    <t>โครงการปรับปรุงถนนลาดยาง สาย รบ.3003แยกทางหลวงหมายเลข 325 (กม.ที่ 25+500) - บ.พิกุลทอง</t>
  </si>
  <si>
    <t>โครงการปรับปรุงถนนลาดยาง สาย รบ.4008 แยกทางหลวงหมายเลข 3088 (กม.ที่ 7+200) - บ.ปากท่อ</t>
  </si>
  <si>
    <t>โครงการปรับปรุงถนนลาดยาง/คอนกรีต สาย รบ.3012 แยกทางหลวงหมายเลข 323 (กม.ที่ 8+000) - บ.ห้วยกระบอก</t>
  </si>
  <si>
    <t xml:space="preserve"> โครงการปรับปรุงถนนลาดยาง              สาย รบ.1028 แยกทางหลวงหมายเลข 4    (กม.ที่ 125+100) - บ.หนองลังกา</t>
  </si>
  <si>
    <t>โครงการปรับปรุงถนนลาดยาง/คอนกรีต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</si>
  <si>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325 - บ.ดอนสาลี</t>
  </si>
  <si>
    <t>โครงการปรับปรุงถนนลาดยาง สาย รบ.5048 แยกทางหลวงชนบท สค.4010 - บ.ดอนไผ่</t>
  </si>
  <si>
    <t>โครงการปรับปรุงถนนลาดยาง              สาย รบ.5051 แยกทางหลวงชนบท รบ.4061 (กม.ที่ 0+985) - บ้านชายน้ำ</t>
  </si>
  <si>
    <t>โครงการปรับปรุงถนนลาดยาง              สาย รบ.4114 แยกทางหลวงหมายเลข 3357 (กม.ที่ 6+400) - บ.หนองกวางใหม่</t>
  </si>
  <si>
    <t>โครงการปรับปรุงถนนลาดยาง              สาย รบ.4016 แยกทางหลวงหมายเลข 3208 (กม.ที่ 19+265) - บ.รางม่วง</t>
  </si>
  <si>
    <t>โครงการปรับปรุงถนนลาดยาง              สาย รบ.4025 แยกทางหลวงหมายเลข 3087 (กม.ที่ 15+700) - บ.ด่านทับตะโก</t>
  </si>
  <si>
    <t>โครงการปรับปรุงถนนลาดยาง/คอนกรีต สาย รบ.4026 แยกทางหลวงหมายเลข 3087 (กม.ที่ 26+650) - บ.เนินสูง</t>
  </si>
  <si>
    <t>โครงการปรับปรุงถนนลาดยาง สาย รบ.4068 แยกทางหลวงหมายเลข 3087 (กม.ที่ 34+200) - น้ำตกเก้าโจน</t>
  </si>
  <si>
    <t>โครงการปรับปรุงถนนลาดยาง สาย รบ.4034 แยกทางหลวงหมายเลข 3273 (กม.ที่ 3+100) - บ้านโคกสูง</t>
  </si>
  <si>
    <t>โครงการปรุบปรุงถนนลาดยาง สาย รบ.5125 แยกทางหลวงชนบท รบ.3043 - บ้านกุ่ม</t>
  </si>
  <si>
    <t>โครงการปรับปรุงถนนลาดยาง สาย รบ.1102 แยกทางหลวงหมายเลข 4     (กม.ทื่ 116+850) - บ. เขาหลักไก่</t>
  </si>
  <si>
    <t>โครงการปรับปรุงถนนลาดยาง สาย รบ.5129 สายบ้านสนามชัย - แช่ไห   และวัดนักบุญอันตน</t>
  </si>
  <si>
    <t>โครงการปรับปรุงถนนลาดยาง สาย รบ.1121 แยกทางหลวงหมายเลข 4 (เดิม) บ้านซ่อง</t>
  </si>
  <si>
    <t>โครงการปรับปรุงถนนลาดยาง สาย รบ.1065 แยกทางหลวงหมายเลข 4 - บ้านไผ่แบ้</t>
  </si>
  <si>
    <t>โครงการปรับปรุงถนนลาดยาง สาย รบ.4074 แยกถนนเลี่ยงเมืองราชบุรี - บ้านท่าช้าง    ตำบลดอนตะโก อำเภอเมือง จังหวัดราชบุรี</t>
  </si>
  <si>
    <t>โครงการปรับปรุงถนนคอนกรีต             สาย รบ.1010 แยกทางหลวงหมายเลข 4 -  แยกทางหลวงหมายเลข 4</t>
  </si>
  <si>
    <t>โครงการปรับปรุงถนนลาดยาง   สาย รบ.4013 แยกทางหลวงหมายเลข 3206 (กม.ที่ 3+100) - บ.ทุ่งหลวง</t>
  </si>
  <si>
    <t>โครงการปรับปรุงถนนลาดยาง    สาย รบ.4015 แยกทางหลวงหมายเลข 3236 (กม.ที่ 3+400) - บ.ตากแดด</t>
  </si>
  <si>
    <t>โครงการปรับปรุงถนนลาดยาง     สาย รบ.3018 แยกทางหลวงหมายเลข 325 (กม.ที่ 3+000) - บ.ดอนใหญ่</t>
  </si>
  <si>
    <t>โครงการปรับปรุงถนนลาดยาง    สาย รบ.4022 แยกทางหลวงหมายเลข 3293 (กม.ที่ 7+950) - บ.หนองใยบัว</t>
  </si>
  <si>
    <t>โครงการปรับปรุงถนนลาดยาง   สาย รบ.4024 แยกทางหลวงหมายเลข 3089 (กม.ที่ 23+700) - บ้านหนองมะค่า</t>
  </si>
  <si>
    <t>โครงการปรับปรุงถนนลาดยาง   สาย รบ.4037 แยกทางหลวงหมายเลข 3336 (กม.ที่ 2+700) - บ.รางนายร้อย</t>
  </si>
  <si>
    <t>โครงการปรับปรุงถนนลาดยาง สาย รบ.4042 แยกทางหลวงหมายเลข 3089 (กม.ที่ 11+100) - บ้านเกาะตาพุด</t>
  </si>
  <si>
    <t>โครงการปรับปรุงถนนลาดยาง   สาย รบ.4044 แยกทางหลวงหมายเลข 3273 (กม.ที่ 14+000) - บ้านหนองขาม</t>
  </si>
  <si>
    <t>โครงการปรับปรุงถนนลาดยาง   สาย รบ.4076 แยกทางหลวงหมายเลข 3089 - บ.เขาปิ่นทอง</t>
  </si>
  <si>
    <t>โครงการปรับปรุงถนนลาดยาง    สาย รบ.5103 แยกทางหลวงชนบท รบ.4002 (กม.ที่ 4+630) - บ.หนองโก</t>
  </si>
  <si>
    <t>โครงการปรับปรุงถนนลาดยาง   สาย รบ.1122 แยกทางหลวงหมายเลข 4    (กม.ที่ 84+800) - บ้านหนองสลิด</t>
  </si>
  <si>
    <t>โครงการปรับปรุงถนนลาดยาง  สาย รบ.4123 แยกทางหลวงหมายเลข 3080 (กม.ที่ 1+120) - บ้านเจ็ดเสมียน</t>
  </si>
  <si>
    <t>โครงการปรับปรุงถนนลาดยาง สาย รบ.4010 แยกทางหลวงหมายเลข 3093   (กม.ที่ 25+000) - บ้านโคกวัด (ตอนราชบุรี)</t>
  </si>
  <si>
    <t>โครงการปรับปรุงถนนลาดยาง   สาย รบ.4011 แยกทางหลวงหมายเลข 3087 (กม.ที่ 29+056) - บ.สี่แยกหนองไผ่</t>
  </si>
  <si>
    <t>โครงการปรับปรุงถนนลาดยาง   สาย รบ.4019 แยกทางหลวงหมายเลข 3087 (กม.ที่ 43+800) - บ.พัฒนา</t>
  </si>
  <si>
    <t>โครงการปรับปรุงถนนลาดยาง   สาย รบ.4020 แยกทางหลวงหมายเลข 3087 (กม.ที่ 30+500) - บ.ตะโกล่าง</t>
  </si>
  <si>
    <t>โครงการปรับปรุงถนนลาดยาง สาย รบ.4021 แยกทางหลวงหมายเลข 3087 (กม.ที่ 27+800) - บ.หนองหม้อข้าว</t>
  </si>
  <si>
    <t>โครงการปรับปรุงถนนลาดยาง  สาย รบ.4027 แยกทางหลวงหมายเลข 3087 (กม.ที่ 9+225) - บ.เบิกไพร</t>
  </si>
  <si>
    <t>โครงการปรับปรุงถนนลาดยาง สาย รบ.4029 แยกทางหลวงหมายเลข 3087 (กม.ที่ 24+900) - บ.เขาแดง</t>
  </si>
  <si>
    <t>โครงการปรับปรุงถนนลาดยาง   สาย รบ.4030 แยกทางหลวงหมายเลข 3087 (กม.ที่ 1+400) - บ.หนองครึม</t>
  </si>
  <si>
    <t>โครงการปรับปรุงถนนลาดยาง  สาย รบ.4036 แยกทางหลวงหมายเลข 3087 (กม.ที่ 20+235) - บ.ระฆังทอง</t>
  </si>
  <si>
    <t>โครงการปรับปรุงถนนลาดยาง  สาย รบ.4041 แยกทางหลวงหมายเลข 3313  - บ.เขาลูกช้าง</t>
  </si>
  <si>
    <t>โครงการปรับปรุงถนนลาดยาง    สาย รบ.4066 แยกทางหลวงหมายเลข 3313 (กม.ที่ 9+100) - บ.หนองหิน</t>
  </si>
  <si>
    <t>83. โครงการปรับปรุงถนนลาดยาง  สาย รบ.5116 แยกทางหลวงชนบท สส.4013 (กม.ที่ 25+650) - บ.คุ้งกระถิน</t>
  </si>
  <si>
    <t>โครงการปรับปรุงถนนลาดยาง สาย รบ.5039 แยกทางหลวงชนบท รบ.4036 - บ้านเขาเสด็จ</t>
  </si>
  <si>
    <t>โครงการสร้างและพัฒนาเกษตรกรรุ่นใหม่</t>
  </si>
  <si>
    <t xml:space="preserve">โครงการพัฒนาผลิตภัณฑ์ภูมิปัญญาท้องถิ่นเชิงสร้างสรรค์สู่ของที่ระลึกชุมชน   </t>
  </si>
  <si>
    <t xml:space="preserve">ก่อสร้างเขื่อนป้องกันตลิ่งริมคลองแควอ้อม หมู่ที่ ๘ ตำบลเกาะศาลพระ อำเภอวัดเพลง </t>
  </si>
  <si>
    <t>อ.บางแพ</t>
  </si>
  <si>
    <t>ก่อสร้างถนนคอนกรีตเสริมเหล็ก  หมู่ที่ 10 (บ้านไผ่ล้อม) ต.วัดแก้ว</t>
  </si>
  <si>
    <t>ก่อสร้างถนนตามความต้องการของพื้นที่ 200 สาย</t>
  </si>
  <si>
    <t xml:space="preserve"> ก่อสร้างถนนคอนกรีตเสริมเหล็กสายดอนคา - ลำพยา ต.ดอนคา อ.บามแพ</t>
  </si>
  <si>
    <t>ท่องเที่ยวและกีฬาจังหวัดราชบุรี</t>
  </si>
  <si>
    <t>ประชาสัมพันการท่องเที่ยวเชิงรุก</t>
  </si>
  <si>
    <t>สำนักงานจังหวัดราชบุรี</t>
  </si>
  <si>
    <t xml:space="preserve">  กิจกรรมป้องกันและแก้ไขปัญหายาเสพติด</t>
  </si>
  <si>
    <t>ศพส.จ.รบ</t>
  </si>
  <si>
    <t>ตำรวจภูธรจังหวัดราชบุรี</t>
  </si>
  <si>
    <t>โครงการป้องกันและแก้ไขปัญหายาเสพติด</t>
  </si>
  <si>
    <t xml:space="preserve">โครงการป้องกัน และแก้ไขปัญหาอาชญากรรม </t>
  </si>
  <si>
    <t>สนับสนุนการดำเนินงานอันเนื่องมาจากพระราชดำริ</t>
  </si>
  <si>
    <t>สนับสนุนการปกครองในระบอบประชาธิปไตยและการมีส่วนร่วมของประชาชน</t>
  </si>
  <si>
    <t>จัดตั้งจุดตรวจแรงงานต่างด้าว ผิดกฎหมาย</t>
  </si>
  <si>
    <t>สร้างความรู้ความเข้าใจในกลุ่มผู้ประกอบการในการปฏิบัติตามกฏหมายเกี่ยวกับแรงงานต่างด้าว</t>
  </si>
  <si>
    <t>กอ.รมน.จ.รบ</t>
  </si>
  <si>
    <t xml:space="preserve">  โครงการคนไทยรักษ์แผ่นดิน</t>
  </si>
  <si>
    <t>ที่</t>
  </si>
  <si>
    <t>การเสริมสร้างความเข้าใจในพื้นที่จังหวัดราชบุรี</t>
  </si>
  <si>
    <t>กรมพัฒนาที่ 1</t>
  </si>
  <si>
    <t>กิจกรรมสร้างความปรองดอง สมานฉันทน์</t>
  </si>
  <si>
    <t>สนง.พมจ.รบ.</t>
  </si>
  <si>
    <t>โครงการอาสาสมัครดูแลผู้สูงอายุที่บ้าน (อ.ผ.ส.)</t>
  </si>
  <si>
    <t>โครงการสร้างพลังเยาวชนไทยร่วมใจพัฒนาชาติ</t>
  </si>
  <si>
    <t xml:space="preserve"> โครงการส่งเสริมศักยภาพครอบครัวระดับตำบล (คลีนิกครอบครัว)</t>
  </si>
  <si>
    <t>โครงการส่งเสริมและพัฒนาศักยภาพของครอบครัว</t>
  </si>
  <si>
    <t>โครงการสร้างคุณภาพเด็กและเยาวชน (กิจกรรมชุมชนสร้างภูมิคุ้มกันเด็กและเยาวชนให้มีคุณภาพ)</t>
  </si>
  <si>
    <t>โครงการอาสาสมัครพัฒนาสังคมและความมั่นคงของมนุษย์ (อพม.)</t>
  </si>
  <si>
    <t xml:space="preserve"> โครงการส่งเสริมเครือข่ายเพื่อการพัฒนาสตรีและครอบครัว</t>
  </si>
  <si>
    <t xml:space="preserve"> โครงการกำกับดูแล และสนับสนุนให้แรงงานได้รับความรู้ และการคุ้มครองตามกฎหมายคุ้มครองแรงงาน</t>
  </si>
  <si>
    <t xml:space="preserve"> โครงการกำกับดูแล และสนับสนุนให้แรงงานมีความปลอดภัย และสุขภาพอนามัยที่ดีในการทำงาน</t>
  </si>
  <si>
    <t>โครงการป้องกันและแก้ไขปัญหาความขัดแย้งด้านแรงงาน</t>
  </si>
  <si>
    <t>โครงการให้คำปรึกษา สนุบสนุนการจัดสวัสดิการ และกำกับให้สถานประกอบกิจการปฏิบัติตามกฎหมายเกี่ยวกับสวัสดิการแรงงาน</t>
  </si>
  <si>
    <t>โครงการสร้างความรู้ ความเข้าใจและสนับสนุนการจัดทำมาตรฐานแรงงานไทยในสถานประกอบกิจการ</t>
  </si>
  <si>
    <t>โครงการคุ้มครองและส่งเสริมแรงงานให้มีรายได้ไม่น้อยกว่า 300 บาท</t>
  </si>
  <si>
    <t>สวัสดิการและคุ้มครองแรงงานจังหวัดราชบุรี</t>
  </si>
  <si>
    <t>สนง.โยธาธิการและผังเมืองจังหวัดราชบุรี</t>
  </si>
  <si>
    <t>อ.สวนผึ้ง</t>
  </si>
  <si>
    <t xml:space="preserve">ก่อสร้างเขื่อนป้องกันตลิ่งพังริมลำห้วยภาชี ม.1 ต.ตะนาวศรี อ.สวนผึ้ง </t>
  </si>
  <si>
    <t>สำนักงานขนส่งจังหวัดราชบุรี</t>
  </si>
  <si>
    <t>โครงการสนามจราจรเยาวชนเสริมสร้างจิตสำนึกความปลอดภัย</t>
  </si>
  <si>
    <t>โครงการปลูกฝังเด็กไทยใส่ใจวินัยจราจร เนื่องในวันเด็กแห่งชาติ</t>
  </si>
  <si>
    <t xml:space="preserve">โครงการอนุรักษ์และฟื้นฟูแหล่งน้ำ
</t>
  </si>
  <si>
    <t>โครงการสนับสนุนเครือข่ายอาสาสมัครจัดเก็บข้อมูลคุณภาพน้ำ</t>
  </si>
  <si>
    <t>โครงการจัดตั้งธนาคารต้นไม้</t>
  </si>
  <si>
    <t>พัฒนาแนวกันชนการบุกรุกป่า</t>
  </si>
  <si>
    <t xml:space="preserve"> สร้างความตระหนัก ในการอนุรักษ์ และฟื้นฟู  ทรัพยากรธรรมชาติและสิ่งแวดล้อม
</t>
  </si>
  <si>
    <t>อ.วัดเพลง</t>
  </si>
  <si>
    <t>สพป.รบ.๑</t>
  </si>
  <si>
    <t>โครงการปลูกฝังคุณธรรม สำนึกความเป็น      ชาติไทยและวิถีชีวิตตามหลักปรัชญาของเศรษฐกิจพอเพียง</t>
  </si>
  <si>
    <t>โครงการการฝึกอบรมค่ายสร้างสรรค์พัฒนาคุณภาพเด็กไทย การศึกษาเพื่อความเป็นไทยและความเป็นพลเมืองตามวิถีประชาธิปไตย</t>
  </si>
  <si>
    <t>โครงการขยายโอกาสทางการศึกษาให้ทุกกลุ่มเป้าหมายอย่างทั่วถึงและเป็นธรรม</t>
  </si>
  <si>
    <t>โครงการพัฒนาคุณภาพและพัฒนาการศึกษาสำหรับคนพิการ</t>
  </si>
  <si>
    <t>โครงการก่อสร้างเขื่อนป้องกันตลิ่งริมแม่น้ำแม่กลองบริเวณบ้านวัดม่วง   ต.สร้อยฟ้า อ.โพธาราม จ.ราชบุรี</t>
  </si>
  <si>
    <t>โครงการก่อสร้างเขื่อนป้องกันตลิ่งริมแม่น้ำแม่กลองบริเวณวัดเกาะ หมู่ ๒ ต.สร้อยฟ้า อ.โพธาราม จ.ราชบุรี</t>
  </si>
  <si>
    <t>สำนักงานสถิติจังหวัดราชบุรี</t>
  </si>
  <si>
    <t>โครงการสำรวจความคิดเห็นของประชาชนเกี่ยวกับสถานการณ์การแพร่ระบาดยาเสพติด</t>
  </si>
  <si>
    <t>2</t>
  </si>
  <si>
    <t xml:space="preserve">สำนักงานสหกรณ์จังหวัดราชบุรี </t>
  </si>
  <si>
    <t>สนง.สหกรณ์จังหวัดราชบุรี</t>
  </si>
  <si>
    <t xml:space="preserve"> การจัดตั้งสหกรณ์/กลุ่มเกษตรกร</t>
  </si>
  <si>
    <t xml:space="preserve"> โครงการส่งเสริมสหกรณ์ตามโครงการอันเนื่องมาจากพระราชดำริ</t>
  </si>
  <si>
    <t xml:space="preserve">  ส่งเสริมการมีส่วนร่วมของประชาชนในกิจการตำรวจ</t>
  </si>
  <si>
    <t>ปราบปรามการบุกรุกพื้นที่ป่า</t>
  </si>
  <si>
    <t>อบต.ป่าไก่</t>
  </si>
  <si>
    <t>โครงการก่อสร้างบ้านท้องถิ่นไทยเทิดไท้องค์ราชัน</t>
  </si>
  <si>
    <t>โครงการปรับปรุงซ่อมแซมบ้านท้องถิ่นไทยเทิดไท้องค์ราชัน</t>
  </si>
  <si>
    <t xml:space="preserve">โครงการจัดงานรัฐพิธี </t>
  </si>
  <si>
    <t>60,000.-</t>
  </si>
  <si>
    <t xml:space="preserve"> อบต.ปากท่อ</t>
  </si>
  <si>
    <t>โครงการเข้าค่ายผู้นำเพื่อการเฝ้าระวังการกลับมาของยาเสพติด</t>
  </si>
  <si>
    <t>โครงการปกป้องสถาบันพระมหากษัตริย์</t>
  </si>
  <si>
    <t>พ.ศ.2557– พ.ศ.2560</t>
  </si>
  <si>
    <t>แบบฟอร์มการจัดทำแผนพัฒนาจังหวัด พ.ศ 2557 – พ.ศ.2560</t>
  </si>
  <si>
    <t>พ.ศ.2557 – พ.ศ.2560</t>
  </si>
  <si>
    <t>1. ประชาชนมีคุณภาพชีวิตที่ดีตามแนวปรัชญาเศรษฐกิจพอเพียง</t>
  </si>
  <si>
    <t>3.1 พัฒนาคุณภาพชีวิตและส่งเสริมแนวปรัชญาเศรษฐกิจพอเพียงให้แก่ประชาชน</t>
  </si>
  <si>
    <t>-  ร้อยละของชุมชนที่ได้รับการพัฒนา  เรียนรู้การดูแลสุขภาพตนเอง</t>
  </si>
  <si>
    <t>3.2 พัฒนาระบบโครงสร้างพื้นฐาน  เพื่อส่งเสริมคุณภาพชีวิตด้านกายภาพ</t>
  </si>
  <si>
    <t>3.3  พัฒนาองค์กรชุมชนเพื่อการพึ่งตนเองอย่างยั่งยืน</t>
  </si>
  <si>
    <t>2.ประชาชนในชุมชนได้รับโอกาสทางการศึกษาอย่างเท่าเทียมและทั่วถึง  เพื่อส่งเสริมการเป็นสังคมแห่งการเรียนรู้สามารถพึ่งตนเองได้</t>
  </si>
  <si>
    <t>- ร้อยละของประชาชนในชุมชนได้รับการส่งเสริมการเรียนรู้ทั้งใน-นอกระบบ และตามอัธยาศัย</t>
  </si>
  <si>
    <t>3.4 เพิ่มโอกาสในการเข้าถึงการศึกษาที่มีคุณภาพทั้งใน-นอกระบบ  และตามอัธยาศัย</t>
  </si>
  <si>
    <t>- จำนวนชุมชนที่ได้รับการส่งเสริม  สืบทอดวัฒนธรรม  ประเพณีท้องถิ่น</t>
  </si>
  <si>
    <r>
      <t xml:space="preserve">ประเด็นยุทธศาสตร์ที่ ๒ </t>
    </r>
    <r>
      <rPr>
        <sz val="16"/>
        <color indexed="8"/>
        <rFont val="TH SarabunIT๙"/>
        <family val="2"/>
      </rPr>
      <t>การส่งเสริมการพัฒนาแหล่งท่องเที่ยว และเพิ่มมูลค่าผลผลิตเชิงสร้างสรรค์</t>
    </r>
  </si>
  <si>
    <t>1.  กลุ่มสินค้าที่เกิดจากความคิดสร้างสรรค์ได้รับการสร้างมูลค่าเพิ่มเชิงเศรษฐกิจมากขึ้น</t>
  </si>
  <si>
    <t xml:space="preserve"> -จำนวนสินค้าเศรษฐกิจเชิงสร้างสรรค์ที่ได้รับการส่งเสริมเพิ่มขึ้น</t>
  </si>
  <si>
    <t xml:space="preserve"> 2.1 ส่งเสริมเศรษฐกิจชุมชนและเศรษฐกิจเชิงสร้างสรรค์</t>
  </si>
  <si>
    <t xml:space="preserve"> -มีช่องทางการจำหน่ายผลิตภัณฑ์ OTOP เพิ่มขึ้น</t>
  </si>
  <si>
    <t xml:space="preserve"> 2.2 พัฒนาและขยายการตลาดทั้งในและต่างประเทศ</t>
  </si>
  <si>
    <t>2. ภาพลักษณ์และรายได้จากอุตสาหกรรมการท่องเที่ยวของจังหวัดสูงขึ้น</t>
  </si>
  <si>
    <t xml:space="preserve"> -รายได้จากการท่องเที่ยวเพิ่มขึ้น</t>
  </si>
  <si>
    <t xml:space="preserve">  ร้อยละ  1.25</t>
  </si>
  <si>
    <t xml:space="preserve">  ร้อยละ  5</t>
  </si>
  <si>
    <t xml:space="preserve"> 2.3 พัฒนาการบริการเพื่อยกระดับมาตรฐานการท่องเที่ยวโดยคงเอกลักษณ์เดิมไว้</t>
  </si>
  <si>
    <t>2.4  พัฒนาเส้นทางการท่องเที่ยวเชิงนิเวศและวิถีชุมชน</t>
  </si>
  <si>
    <t xml:space="preserve"> -การท่องเที่ยวและการบริการได้รับมาตรฐาน</t>
  </si>
  <si>
    <t>2.5 สร้างเอกลักษณ์ด้านวัฒนธรรม และส่งเสริมให้ชุมชนมีส่วนร่วมในการพัฒนาการท่องเที่ยว</t>
  </si>
  <si>
    <r>
      <t xml:space="preserve">ประเด็นยุทธศาสตร์ที่ 4  </t>
    </r>
    <r>
      <rPr>
        <sz val="16"/>
        <color indexed="8"/>
        <rFont val="TH SarabunIT๙"/>
        <family val="2"/>
      </rPr>
      <t>พัฒนาความอุดมสมบูรณ์และคุณภาพทรัพยากรธรรมชาติและสิ่งแวดล้อมให้เป็นเมืองน่าอยู่</t>
    </r>
  </si>
  <si>
    <t>1. เพิ่มพื้นที่สีเขียวและรักษาป่าต้นน้ำและป่าชุมชน</t>
  </si>
  <si>
    <t>คงเดิม</t>
  </si>
  <si>
    <t>4.1 ส่งเสริมการเพิ่มพื้นที่สีเขียว และธนาคารต้นไม้</t>
  </si>
  <si>
    <t>-  พื้นที่สีเขียวในเขตชุมชนเพิ่มขึ้น</t>
  </si>
  <si>
    <t>ร้อยละ  1.25</t>
  </si>
  <si>
    <t>ร้อยละ  5</t>
  </si>
  <si>
    <t>4.2 ปราบปรามและสร้างเครือข่ายเฝ้าระวังทรัพยากรป่าไม้อย่างเป็นระบบ</t>
  </si>
  <si>
    <t>2.  อนุรักษ์ และเสริมสร้างกลไกในการบริหารจัดการทรัพยากรน้ำแบบบูรณาการทุกระดับเพื่อแก้ไขปัญหาภัยแล้งและบรรเทาอุทกภัย</t>
  </si>
  <si>
    <t>- จำนวนแผนและกลไกการบริหารจัดการน้ำ</t>
  </si>
  <si>
    <t>ทุก อปท.</t>
  </si>
  <si>
    <t>4.3 พัฒนากลไกการบริหารจัดการน้ำและระบบสารสนเทศทรัพยากรน้ำแบบบูรณาการ</t>
  </si>
  <si>
    <t>- แหล่งน้ำที่ได้รับการพัฒนา  ปรับปรุง  อนุรักษ์และฟื้นฟูสามารถนำไปใช้ประโยชน์ไม่น้อยกว่า</t>
  </si>
  <si>
    <t>ร้อยละ  80</t>
  </si>
  <si>
    <t>4.4 อนุรักษ์  พัฒนาและฟื้นฟูแหล่งน้ำ  เพื่อเป็นแหล่งน้ำต้นทุนและเพิ่มประสิทธิภาพการกระจายน้ำ</t>
  </si>
  <si>
    <t>- พื้นที่ที่ได้รับประโยชน์จากการกระจายน้ำของอ่างเก็บน้ำ  เพิ่มขึ้น</t>
  </si>
  <si>
    <t>3.สร้างการมีส่วนร่วมจากทุกภาคส่วนในการอนุรักษ์ทรัพยากรธรรมชาติและสิ่งแวดล้อม</t>
  </si>
  <si>
    <t>600 คน</t>
  </si>
  <si>
    <t>4.5 ส่งเสริมการมีส่วนร่วมของประชาชน  ชุมชน  อปท.  และภาคเอกชนให้มีการอนุรักษ์ทรัพยากรธรรมชาติและสิ่งแวดล้อม</t>
  </si>
  <si>
    <t xml:space="preserve"> -พื้นที่ป่าไม้ในเขตป่าอนุรักษ์ต้นน้ำลำธารไม่ลดลงจากภาพถ่ายดาวเทียม</t>
  </si>
  <si>
    <t>1. ลดปัญหาอาชญากรรมและปัญหายาเสพติด</t>
  </si>
  <si>
    <t xml:space="preserve"> -ร้อยละของความพึงพอใจของประชาชนต่อการแก้ไขปัญหายาเสพติด</t>
  </si>
  <si>
    <t>5.1 ป้องกันและแก้ไขปัญหายาเสพติดและอาชญากรรม</t>
  </si>
  <si>
    <t>2.ปกป้อง และเทิดทูนสถาบันพระมหากษัตริย์</t>
  </si>
  <si>
    <t>- ประชาชนนำหลักการตามพระราชดำริปรัชญาเศรษฐกิจพอเพียงมาใช้ในการดำรงชีวิตเพิ่มขึ้น</t>
  </si>
  <si>
    <t>ร้อยละ  10</t>
  </si>
  <si>
    <t>5.2  สนับสนุนกิจกรรมเกี่ยวกับโครงการอันเนื่องมาจากพระราชดำริทุกมิติ</t>
  </si>
  <si>
    <t>-  จำนวนกิจกรรมที่ส่งเสริมให้เกิดความตระหนักในสถาบันชาติ  ศาสนา  พระมหากษัตริย์ เพิ่มขึ้น</t>
  </si>
  <si>
    <t>5.3 ส่งเสริมให้ประชาชนมีความตระหนักในสถาบันชาติ ศาสนา  พระมหากษัตริย์</t>
  </si>
  <si>
    <t>3.ลดแรงงานต่างด้าวที่ผิดกฎหมาย</t>
  </si>
  <si>
    <t>- แรงงานต่างด้าวที่ผิดกฎหมายจดทะเบียนเพิ่มขึ้น</t>
  </si>
  <si>
    <t>5.4  ป้องกันและแก้ไขปัญหาผู้หลบหนีเข้าเมืองและแรงงานต่างด้าวผิดกฎหมาย</t>
  </si>
  <si>
    <t>4.หน่วยงานในจังหวัดราชบุรีเป็นองค์กรที่มีสมรรถนะสูง</t>
  </si>
  <si>
    <t>- ระดับความพึงพอใจของผู้รับบริการ</t>
  </si>
  <si>
    <t>5.5  พัฒนาคุณภาพการบริหารจัดการภาครัฐ</t>
  </si>
  <si>
    <t>สนง.ทสจ.รบ.</t>
  </si>
  <si>
    <t xml:space="preserve">ประชาอาสาปลูกป่า 800 ล้านกล้า    80 พรรษา มหาราชินี
</t>
  </si>
  <si>
    <t xml:space="preserve">ปลูกป่าในพื้นที่ตรวจยึดเพื่อลดปัญหาโลกร้อน
</t>
  </si>
  <si>
    <t>สนง.ทสจ.ราชบุรี</t>
  </si>
  <si>
    <t>โครงการจัดทำแผนพัฒนาชนบทเชิงพื้นที่ประยุกต์ตามพระราชดำริ อ่างเก็บน้ำบ้านทุ่งศาลา อ.สวนผึ้ง จ.ราชบุรี</t>
  </si>
  <si>
    <t>โครงการจัดทำแผนพัฒนาชนบทเชิงพื้นที่ประยุกต์ตามพระราชดำริ อ่างเก็บน้ำห้วยพุกรูด อ.ปากท่อ จ.ราชบุรี</t>
  </si>
  <si>
    <t>โครงการค่ายยุวชนรวมพลังเรารักษ์ป่า หมู่บ้านไทย - จีน อ.สวนผึ้ง จ.ราชบุรี</t>
  </si>
  <si>
    <t>แบบสรุปแผนงานโครงการ และงบประมาณ ตามแผนพัฒนาจังหวัดราชบุรี พ.ศ.2557-2560</t>
  </si>
  <si>
    <t>ลำดับ</t>
  </si>
  <si>
    <t>ยุทธศาสตร์</t>
  </si>
  <si>
    <t>งบประมาณ</t>
  </si>
  <si>
    <t>พัฒนาสินค้าเกษตรปลอดภัย  เพื่อเพิ่มมูลค่าการผลิต</t>
  </si>
  <si>
    <t xml:space="preserve">  งบจังหวัด</t>
  </si>
  <si>
    <t xml:space="preserve">  งบปกติส่วนราชการ</t>
  </si>
  <si>
    <t xml:space="preserve">  งบองค์กรปกครองส่วนท้องถิ่น</t>
  </si>
  <si>
    <t>การส่งเสริมการพัฒนาแหล่งท่องเที่ยว และเพิ่มมูลค่าผลผลิตเชิงสร้างสรรค์</t>
  </si>
  <si>
    <t>พัฒนาสังคมคุณธรรมและชุมชนเข้มแข็ง</t>
  </si>
  <si>
    <t xml:space="preserve"> พัฒนาการบริหารจัดการและเสริมสร้างความมั่นคง</t>
  </si>
  <si>
    <t>จำนวน
โครงการ</t>
  </si>
  <si>
    <t xml:space="preserve">โครงการส่งเสริมและพัฒนาการออมในระบบสหกรณ์ </t>
  </si>
  <si>
    <t xml:space="preserve">โครงการขับเคลื่อนปรัชญาเศรษฐกิจพอเพียงในสหกรณ์/กลุ่มเกษตรกร              </t>
  </si>
  <si>
    <t>พัฒนาความอุดมสมบูรณ์และคุณภาพทรัพยากรธรรมชาติและสิ่งแวดล้อมให้เป็นเมืองน่าอยู่</t>
  </si>
  <si>
    <t>รวมทั้งสิ้น</t>
  </si>
  <si>
    <t>แบบฟอร์มการจัดทำแผนพัฒนาจังหวัด พ.ศ.2557 – พ.ศ.2560</t>
  </si>
  <si>
    <t>ตัวชี้วัด</t>
  </si>
  <si>
    <t xml:space="preserve">แหล่ง งปม. </t>
  </si>
  <si>
    <t>แบบฟอร์มการจัดทำแผนพัฒนาจังหวัด พ.ศ.2557. – พ.ศ.2560</t>
  </si>
  <si>
    <t>สรจ.รบ</t>
  </si>
  <si>
    <t>โครงการพัฒนาเครือข่ายเพื่อเพิ่มประสิทธิภาพการให้บริการด้านแรงงาน</t>
  </si>
  <si>
    <t>โครงการจ้างงานเร่งด่วนและพัฒนาทักษะฝีมือเพื่อบรรเทาความเดือดร้อนด้านอาชีพ</t>
  </si>
  <si>
    <t>โครงการเพิ่มประสิทธิภาพศูนย์ข้อมูลแรงงาน</t>
  </si>
  <si>
    <t>โครงการนำร่องการจัดตั้งศูนย์บริการประชาชนในระดับพื้นที่</t>
  </si>
  <si>
    <t>โครงการทบทวนแผนยุทธศาสตร์ด้านแรงงานระดับจังหวัด</t>
  </si>
  <si>
    <t>โครงการจัดประชุมคณะอนุกรรมการอัตราค่าจ้างขั้นต่ำจังหวัด</t>
  </si>
  <si>
    <t>โครงการบริหารจัดการฝึกอาชีพ สร้างอาชีพเสริมเชิงบูรณาการ</t>
  </si>
  <si>
    <t>โครงการจัดทำแผนความต้องการด้านแรงงานระดับชุมชน/หมู่บ้าน</t>
  </si>
  <si>
    <t>โครงการกระทรวงแรงงานพบประชาชน</t>
  </si>
  <si>
    <t>ประชาสัมพันธ์ตราสินค้าจังหวัดราชบุรี</t>
  </si>
  <si>
    <t xml:space="preserve">ป้องกันและปราบปรามทำลายทรัพยากรโดยมีราษฎรมีส่วนร่วม
</t>
  </si>
  <si>
    <t>เพิ่มผลผลิตสัตว์น้ำในแหล่งน้ำสาธารณะอ่างเก็บน้ำ โดยชุมชนมีส่วนร่วม</t>
  </si>
  <si>
    <t>ฟื้นฟูทรัพยากรสัตว์น้ำ(กล่ำ)ในแม่น้ำแม่กลอง</t>
  </si>
  <si>
    <t>โครงการปรับปรุงสภาพแวดล้อมและ  ภูมิทัศน์เมืองน่าอยู่</t>
  </si>
  <si>
    <t>อนุรักษ์ฟื้นฟูแหล่งน้ำ (อนุรักษ์ พัฒนาและฟื้นฟูแหล่งน้ำ เพื่อเป็นแหล่งน้ำต้นทุนและเพิ่มประสิทธิภาพการกระจายน้ำ)</t>
  </si>
  <si>
    <t>ก่อสร้างเขื่อนป้องกันตลิ่งริมแม่น้ำแม่กลองบริเวณวัดสนามชัย   ต.เจ็ดเสมียน อ.โพธาราม จ.ราชบุรี</t>
  </si>
  <si>
    <t>โครงการก่อสร้างเขื่อนป้องกันตลิ่งริมแม่น้ำแม่กลองบริเวณหน้าวัดเจ็ดเสมียน ต.เจ็กเสมียน อ.โพธาราม</t>
  </si>
  <si>
    <t>โครงการเพิ่มอาชีพ เพิ่มรายได้</t>
  </si>
  <si>
    <t>โครงการรับงานสู่บ้านเพิ่มรายได้ในครัวเรือน</t>
  </si>
  <si>
    <t>โครงการเผยแพร่ความรู้เพือป้องกันการหลอกลวงคนหางานไปทำงานต่างประเทศ</t>
  </si>
  <si>
    <t>โครงการเครือข่ายชุมชนร่วมรณรงค์ป้องกันการหลอกลวงและลักลอบไปทำงานต่างประเทศ</t>
  </si>
  <si>
    <t>จัดหางานจังหวัดราชบุรี</t>
  </si>
  <si>
    <t>โครงการจัดตั้งนิคมเศรษฐกิจพอเพียงในเขตปฏิรูปท่ดิน</t>
  </si>
  <si>
    <t>สปก.ราชบุรี</t>
  </si>
  <si>
    <t>จัดตั้งศูนย์การเรียนรู้การเพิ่มประสิทธิภาพการใช้ประโยชน์ที่ดิน</t>
  </si>
  <si>
    <t>โครงการสานฝันเกษตรกรโรงเรียน</t>
  </si>
  <si>
    <t>โครงการเพิ่มชองจราจรเป็น 4 ช่องจราจร ทางหลวงหมายเลข 3208(0200) ตอนน้ำพุ - บรรจบแยกทางหลวงหมายเลข 3313 (ชัฎป่าหวาย)  ระหว่าง กม.0+000-21+448</t>
  </si>
  <si>
    <t xml:space="preserve"> -ร้อยละของจำนวนหมู่บ้าน/ชุมชน สถานประกอบการที่มีการส่งเสริมตามแนวปรัชญาเศรษฐกิจพอเพียง</t>
  </si>
  <si>
    <t>- จำนวนบุคลากร  ประชาชน  องค์กรลุ่มน้ำ  ผู้แทน อปท. และเครือข่ายได้รับการพัฒนาด้านการบริหารจัดการทรัพยากรธรรมชาติ</t>
  </si>
  <si>
    <t>สนง.แรงงานจังหวัดราชบุรี</t>
  </si>
  <si>
    <t>ที่ทำการปกครองจังหวัดราชบุรี</t>
  </si>
  <si>
    <t>การบริหารจัดการน้ำเพื่อแก้ไขปัญหาน้ำท่วม  และภัยแล้ง</t>
  </si>
  <si>
    <t>โครงการปรับปรุงถนนลาดยาง สาย ทุ่งเจดีย์ - ตะเคียนงาม - ห้วยน้ำขาว อ.สวนผึ้ง จ.ราชบุรี, อ.ด่านมะขามเตี้ย  จ.กาญจนบุรี ๔๐.๐๐๐ กม.</t>
  </si>
  <si>
    <t>โครงการปรับปรุงถนนลาดยาง สาย กจ. ๔๐๐๔ แยก ทล. ๓๒๐๙ - บ.ไร่โคก อ.เมือง จ.ราชบุรี ระยะทาง ๒๕.๐๐๐ กม.</t>
  </si>
  <si>
    <t>โครงการปรับปรุงถนนลาดยาง สาย รบ. ๔๐๑๓ แยก ทล. ๓๒๐๖ - บ.ทุ่งหลวง อ.ปากท่อ จ.ราชบุรี ระยะทาง ๑๑.๕๐๐ กม.</t>
  </si>
  <si>
    <t>โครงการปรับปรุงถนนลาดยาง สาย รบ. ๔๐๐๒ แยก ทล. ๓๒๐๘ - บ.ทุ่งหลวง อ.เมือง, อ.ปากท่อ จ.ราชบุรี ระยะทาง ๑๑.๖๐๐ กม.</t>
  </si>
  <si>
    <t>โครงการปรับปรุงถนนลาดยาง สาย รบ. ๔๐๑๖ แยก ทล. ๓๒๐๘ - บ.รางม่วง อ.จอมบึง, อ.เมือง จ.ราชบุรี ระยะทาง ๑๓.๒๐๐ กม.</t>
  </si>
  <si>
    <t>โครงการปรับปรุงถนนลาดยาง สาย รบ. ๔๐๒๕ แยก ทล. ๓๐๘๗ - บ.ด่านทับตะโก อ.สวนผึ้ง, อ.จอมบึง จ.ราชบุรี ๑๙.๕๐๐ กม.</t>
  </si>
  <si>
    <t>โครงการปรับปรุงถนนลาดยาง สาย รบ. ๔๐๒๑ แยก ทล. ๓๐๘๗ - บ.หนองหม้อข้าว อ.สวนผึ้ง จ.ราชบุรี ระยะทาง ๑๐.๐๐๐ กม.</t>
  </si>
  <si>
    <t>โครงการปรับปรุงถนนลาดยาง สาย รบ. ๔๐๑๑ แยก ทล. ๓๐๘๗ - บ.หนองไผ่ อ.จอมบึง, อ.สวนผึ้ง ระยะทาง ๓๕.๕๐๐ กม.</t>
  </si>
  <si>
    <t>โครงการมีงานทำนำชุมชนเข้มแข็ง</t>
  </si>
  <si>
    <t>โครงการบูรณาการเพื่อเสริมสร้างความมั่นคงภายในจังหวัดราชบุรี</t>
  </si>
  <si>
    <t>โครงการพัฒนาและฟื้นฟูแหล่งท่องเที่ยว</t>
  </si>
  <si>
    <t>โครงการพัฒนาโครงสร้างพื้นฐาน</t>
  </si>
  <si>
    <t>โครงการการพัฒนาทุนชุมชนสู่เศรษฐกิจสร้างสรรค์</t>
  </si>
  <si>
    <t>สพจ.ราชบุรี</t>
  </si>
  <si>
    <t>โครงการศูนย์บริการส่งเสริมเศรษฐกิจฐานราก</t>
  </si>
  <si>
    <t>โครงการส่งเสริมประสิทธิภาพด้านการผลิตของผู้ผลิตผู้ประกอบการOTOP</t>
  </si>
  <si>
    <t>โครงการเสริมสร้างความเข้มแข็งแก่เครือข่ายองค์ความรู้KBO สู่เศรษฐกิจสร้างสรรค์</t>
  </si>
  <si>
    <t>โครงการคัดสรรสุดยอดผลิตภัณฑ์ OTOP เด่นจังหวัด (PSO)</t>
  </si>
  <si>
    <t>โครงการส่งเสริมช่องทางการตลาด</t>
  </si>
  <si>
    <t>โครงการพัฒนาหมู่บ้าน OTOP เพื่อการท่องเที่ยว</t>
  </si>
  <si>
    <t>โครงการส่งเสริมกระบวนการเครือข่ายองค์ความรู้ KBO สู่เศรษฐกิจสร้างสรรค์</t>
  </si>
  <si>
    <t>โครงการบันทึกและเผยแพร่ภูมิปัญญาท้องถิ่น</t>
  </si>
  <si>
    <t>โครงการประชาสัมพันธ์การดำเนินงาน OTOP</t>
  </si>
  <si>
    <t>สนง.เกษตรจังหวัดราชบุรี</t>
  </si>
  <si>
    <t>สนง.พัฒนาชุมชนจังหวัดราชบุรี</t>
  </si>
  <si>
    <t>สนง.ทางหลวงชนบทจังหวัดราชบุรี</t>
  </si>
  <si>
    <t xml:space="preserve">โครงการพัฒนาผู้ประกอบการ และมาตรฐาน สินค้า  และสินค้าเชิงสร้างสรรค์ 
</t>
  </si>
  <si>
    <t>โครงการจัดกิจกรรมส่งเสริมการท่องเที่ยว</t>
  </si>
  <si>
    <t>โครงการพัฒนาผู้ประกอบการด้านการท่องเที่ยวในการบริการ</t>
  </si>
  <si>
    <t>โครงการพัฒนาความปลอดภัยในแหล่งท่องเที่ยว</t>
  </si>
  <si>
    <t>โครงการประชาสัมพันธ์การท่องเที่ยว</t>
  </si>
  <si>
    <t>โครงการพัฒนาหมู่บ้าน สินค้าเชิงสร้างสรรค์เชื่อมโยงกับการท่องเที่ยว</t>
  </si>
  <si>
    <t>โครงการขยายเชื่อมโยงตลาดผลิตภัณฑ์ชุมชนกับการท่องเที่ยว</t>
  </si>
  <si>
    <t>โครงการพัฒนาบุคลากรด้านการท่องเที่ยว</t>
  </si>
  <si>
    <t>พัฒนาคุณภาพผลิตภัณฑ์งานศิลปะ วัฒนธรรมและ      ภูมิปัญญาท้องถิ่นกับการท่องเที่ยว</t>
  </si>
  <si>
    <t>สนง.ท่องเที่ยวและกีฬาจังหวัดราชบุรี</t>
  </si>
  <si>
    <t>โครงการพัฒนาระบบน้ำเพื่อการอุปโภคบริโภค</t>
  </si>
  <si>
    <t>โครงการพัฒนาคุณภาพชีวิต</t>
  </si>
  <si>
    <t>โครงการพัฒนาอาชีพให้แก่ผู้ไม่มีรายได้หรือรายได้น้อย</t>
  </si>
  <si>
    <t>โครกงารป้องกันและบรรเทาสาธารณภัย</t>
  </si>
  <si>
    <t>โครงการลดปัญหาพฤติกรรมที่ไม่เหมาะสมของเด็กและเยาวชน</t>
  </si>
  <si>
    <t>โครงการส่งเสริมการเข้าถึงการศึกษาทั้งในระบบและนอกระบบการศึกษา</t>
  </si>
  <si>
    <t>โครงการพัฒนาความเป็นเลิศทางการศึกษา</t>
  </si>
  <si>
    <t>โครงการพัฒนาบุคลากรทางการศึกษา</t>
  </si>
  <si>
    <t>โครงการพัฒนาการและส่งเสริมการศึกษาของในสถานศึกษา</t>
  </si>
  <si>
    <t>โครงการพัฒนาคุณภาพชีวิตของแรงงานในสถานประกอบการ</t>
  </si>
  <si>
    <t>สนง.สาธารณสุขจังหวัดราชบุรี</t>
  </si>
  <si>
    <t>สนง.ป้องกันและบรรเทาสาธารณภัยจังหวัดราชบุรี</t>
  </si>
  <si>
    <t>สพป.1 และ สพป.2</t>
  </si>
  <si>
    <t>สนง.อุตสาหกรรมจังหวัดราชบุรี และ สนง.แรงงานจังหวัดราชบุรี</t>
  </si>
  <si>
    <t>โครงการปรับปรุงสภาพแวดล้อมและภูมิทัศน์เมืองน่าอยู่</t>
  </si>
  <si>
    <t>อำเภอทุกอำเภอ</t>
  </si>
  <si>
    <t>อำเภอทุกอำเภอ และ สนง.โยธาธิการและผังเมืองจังหวัดราชบุรี</t>
  </si>
  <si>
    <t>โครงการพัฒนาระบบจัดการสภาพสิ่งแวดล้อม</t>
  </si>
  <si>
    <t>โครงการสนับสนุนเครือข่ายอาสาสมัครรักษาสิ่งแวดล้อม</t>
  </si>
  <si>
    <t>โครงการพัฒนาจัดการป้องกันไฟป่า</t>
  </si>
  <si>
    <t xml:space="preserve"> โครงการสวนไม้มงคลพระราชทานประจำ   
 จังหวัด และสวนไม้สมุนไพรและไม้ใน 
 วรรณคดี
</t>
  </si>
  <si>
    <t>โครงการส่งเสริมระบบป่าชุมชน</t>
  </si>
  <si>
    <t>โครงการส่งเสริมเครือข่ายภาคประชาชนเฝ้าระวังพื้นที่ป่า</t>
  </si>
  <si>
    <t>โครงการส่งเสริมการเทิดทูนสถาบันชาติ ศาสนา พระมหากษัตริย์</t>
  </si>
  <si>
    <t>สนง.จัดหางานจังหวัดราชบุรี</t>
  </si>
  <si>
    <t>โครงการก่อสร้างเขื่อนป้องกันตลิ่งริมแม่น้ำแม่กลองริมแม่น้ำแม่กลองบริเวณหมู่ 8 ต.นครชุมน์ อ.เมือง จ.ราชบุรี</t>
  </si>
  <si>
    <t>โครงการก่อสร้างเขื่อนป้องกันตลิ่งริมแม่น้ำแม่กลองบริเวณหมู่ที่ ๑๗ ต.ท่าผา</t>
  </si>
  <si>
    <t>โครงการก่อสร้างเขื่อนป้องกันตลิ่งริมแม่น้ำแม่กลองริมแม่น้ำแม่กลองบริเวณหมู่ 1 ต.นครชุมน์ อ.เมือง จ.ราชบุรี</t>
  </si>
  <si>
    <t>สนง.โยธาธิการและผังเมือง</t>
  </si>
  <si>
    <t>โครงการก่อสร้างเขื่อนป้องกันตลิ่งริมแม่น้ำแม่กลองบริเวณพื้นที่ หมู่ ๑</t>
  </si>
  <si>
    <t>โครงการก่อสร้างเขื่อนป้องกันตลิ่งบริเวณวัดหลุมดิน</t>
  </si>
  <si>
    <t>โครงการก่อสร้างเขื่อนป้องกันตลิ่งริมบริเวณหน้าวัดท่าราบ</t>
  </si>
  <si>
    <t>โครงการก่อสร้างเขื่อนป้องกันตลิ่งริมแม่น้ำแม่กลอง บริเวณวัดเทพอาวาสถึงหลังศูนย์บ้านพักข้าราชการอัยการภาค ๗</t>
  </si>
  <si>
    <t>โครงการก่อสร้างเขื่อนป้องกันตลิ่งริมแม่น้ำแม่กลองบริเวณหน้าวัดราชคราม</t>
  </si>
  <si>
    <t>โครงการก่อสร้างเขื่อนป้องกันตลิ่งริมแม่น้ำแม่กลองบริเวณวัดเกาะนัมมทาปทวลัญชาราม</t>
  </si>
  <si>
    <t>โครงการก่อสร้างเขื่อนป้องกันตลิ่งริมแม่น้ำแม่กลอง บริเวณสวนสุขภาพ ชุมชนไกรฤกษ์</t>
  </si>
  <si>
    <t>โครงการปรับปรุงถนนลาดยาง สาย รบ.4008 แยกทางหลวงหมายเลข 3088 (กม.ที่ 6+010) - บ.ปากท่อ</t>
  </si>
  <si>
    <t>โครงการก่อสร้าง/ปรับปรุงถนนลาดยาง สาย รบ.1010 เลี่ยงเมืองราชบุรี</t>
  </si>
  <si>
    <t>โครงการปรับปรุงถนนลาดยาง              สาย รบ.4013 แยกทางหลวงหมายเลข 3206 (กม.ที่ 3+100) - บ.ทุ่งหลวง</t>
  </si>
  <si>
    <t>โครงการปรับปรุงถนนลาดยาง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</si>
  <si>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(กม.ที่ 4+200)- บ.ดอนสาลี</t>
  </si>
  <si>
    <t>โครงการปรับปรุงถนนลาดยาง สาย รบ.5048 แยกทางหลวงชนบท สค.4010 (กม.ที่ 21+010)  - บ.ดอนไผ่</t>
  </si>
  <si>
    <t>โครงการปรับปรุงถนนลาดยาง สาย รบ.4078 แยกทางหลวงหมายเลข 3206 (กม.ที่ 25+000) - บ.ลานคา</t>
  </si>
  <si>
    <t>โครงการปรับปรุงถนนลาดยาง สาย สค.4010 แยกทางหลวงหมายเลข 3093(กม.ที่ 25+000) - บ.โคกวัด (ตอนราชบุรี)</t>
  </si>
  <si>
    <t>โครงการปรับปรุงถนนลาดยาง สาย รบ.4009 แยกทางหลวงหมายเลข 3087(กม.ที่ 1+550)บ.ในไร่</t>
  </si>
  <si>
    <t>โครงการปรับปรุงถนนลาดยาง สาย รบ.4026 แยกทางหลวงหมายเลข 3087 (กม.ที่ 26+650) - บ.เนินสูง</t>
  </si>
  <si>
    <t>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</si>
  <si>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3087(กม.ที่ 45+500) - บ.ห้วยผาก</t>
  </si>
  <si>
    <t>โครงการก่อสร้าง/ปรับปรุงถนนลาดยาง/คอนกรีต สาย รบ.4125 แยกทางหลวงหมายเลข 3274 (กม.ที่ 28+900) - บ.หนองไผ่</t>
  </si>
  <si>
    <t>โครงการก่อสร้าง/ปรับปรุงถนนลาดยาง/คอนกรีต สาย สาย รบ.5051 แยกทางหลวงชนบท รบ. 4061(กม.ที่ 0+985) - บ.ชายน้ำ</t>
  </si>
  <si>
    <t>โครงการปรับปรุงถนนลาดยาง สาย  รบ.1070 แยกทางหลวงหมายเลข 4 (กม.ที่ 79+900) - บ.ดอนสะแก</t>
  </si>
  <si>
    <t>โครงการปรับปรุงถนนลาดยาง สาย รบ.4009 แยกทางหลวงหมายเลข 3087 (กม.ที่2+250) -บ.เบิกไพร</t>
  </si>
  <si>
    <t>.โครงการปรับปรุงถนนลาดยาง สาย รบ.4034 แยกทางหลวงหมายเลข 3273 (กม.ที่ 3+100) - บ.โคกสูง</t>
  </si>
  <si>
    <t>โครงการปรับปรุงถนนลาดยาง สาย รบ.5039 แยกทางหลวงชนบท รบ.4076( กม.ที่ 4+275) - บ.เกาะตาพุด</t>
  </si>
  <si>
    <t>โครงการปรับปรุงถนนลาดยาง สาย รบ.4040 แยกทางหลวงหมายเลข 3209( กม.ที่ 35+500) - บ.แก้มอ้น</t>
  </si>
  <si>
    <t>โครงการปรับปรุงถนนลาดยาง สาย รบ.5051 แยกทางหลวงชนบท รบ.4061(กม.ที่0+985) - บ.ชายน้ำ</t>
  </si>
  <si>
    <t>โครงการปรับปรุงถนนลาดยาง สาย รบ.4121 แยกทางหลวงหมายเลข 3238(กม.ที่1+200 ) - บ.ซ่อง</t>
  </si>
  <si>
    <t>โครงการปรับปรุงถนนลาดยาง สาย รบ.5125 แยกทางหลวงชนบท รบ.4015(กม.ที่ 2+560)  - บ.ลำน้ำ</t>
  </si>
  <si>
    <t>โครงการปรับปรุงถนนลาดยาง สาย รบ.4053 แยกทางหลวงหมายเลข 3361(กม.ที่11+600) - บ.วังปลา</t>
  </si>
  <si>
    <t>โครงการปรับปรุงถนนลาดยาง สาย รบ.4101แยกทางหลวงหมายเลข 3313 (กม.ที่ 24+400) - บ.ห้วยสวนพลู</t>
  </si>
  <si>
    <t>โครงการปรับปรุงถนนลาดยาง สาย รบ.5065 แยกทางหลวงชนบท รบ.1122 (กม.ที่ 0+800 ) - บ.ไผ่แบ้</t>
  </si>
  <si>
    <t>โครงการปรับปรุงถนนลาดยาง สาย รบ.1334 แยกทางหลวงหมายเลข 4 (กม.ที่ 79+900) - บ้านดงขี้เหล็ก</t>
  </si>
  <si>
    <t>โครงการปรับปรุงถนนลาดยาง สาย รบ.3335 แยกทางหลวงหมายเลข 325 (กม.ที่ 26+400 ) - บ้านประสาทสิทธิ์</t>
  </si>
  <si>
    <t>โครงการปรับปรุงถนนลาดยาง สาย รบ.5336 แยกทางหลวงชนบท รบ.4019(กม.ที่9+200 ) - ช่องตะโกล่าง</t>
  </si>
  <si>
    <t>โครงการปรับปรุงถนนลาดยาง สาย รบ.5337 แยกทางหลวงชนบท รบ.4064 (กม.ที่ 1+690) - ช่องเขากระโจม</t>
  </si>
  <si>
    <t>โครงการปรับปรุงถนนลาดยาง สาย รบ.5339 ถนนภายในศูนย์ซ่อมบำรุงทางหลวงชนบทจอมบึง</t>
  </si>
  <si>
    <t>โครงการปรับปรุงถนนลาดยาง สาย รบ.5340 ถนนภายในสำนักงานทางหลวงชนบทจังหวัดราชบุรี(ส่วนแยกหนองโก)</t>
  </si>
  <si>
    <t>โครงการปรับปรุงถนนลาดยาง สาย รบ.5341 ถนนภายในสำนักงานทางหลวงชนบทจังหวัดราชบุรี</t>
  </si>
  <si>
    <t>โครงการปรับปรุงถนนลาดยาง สาย รบ.4015 แยกทางหลวงหมายเลข 3236 (กม.ที่ 3+400) - บ.ตากแดด</t>
  </si>
  <si>
    <t>โครงการปรับปรุงถนนลาดยางสาย รบ.4017 แยกทางหลวงหมายเลข 3208 (กม.ที่ 0+420) - บ.หนองพันจันทร์</t>
  </si>
  <si>
    <t>โครงการปรับปรุงถนนลาดยางสาย รบ.3018 แยกทางหลวงหมายเลข 325 (กม.ที่ 3+000) - บ.ดอนใหญ่</t>
  </si>
  <si>
    <t>โครงการปรับปรุงถนนลาดยางสาย รบ.4022 แยกทางหลวงหมายเลข 3293 (กม.ที่ 7+950) - บ.หนองกวาง</t>
  </si>
  <si>
    <t>โครงการปรับปรุงถนนลาดยางสาย รบ.4024 แยกทางหลวงหมายเลข 3089 (กม.ที่ 23+700) - บ้านหนองมะค่า</t>
  </si>
  <si>
    <t>โครงการปรับปรุงถนนลาดยางสาย รบ.1028 แยกทางหลวงหมายเลข 4    (กม.ที่ 125+100) - บ.หนองลังกา</t>
  </si>
  <si>
    <t>โครงการปรับปรุงถนนลาดยางสาย รบ.4037 แยกทางหลวงหมายเลข 3336 (กม.ที่ 2+700) - บ.รางนายร้อย</t>
  </si>
  <si>
    <t>โครงการปรับปรุงถนนลาดยางสาย รบ.4042 แยกทางหลวงหมายเลข 3089 (กม.ที่ 11+100) - บ.หนองตาสาด</t>
  </si>
  <si>
    <t>โครงการปรับปรุงถนนลาดยางสาย รบ.4044 แยกทางหลวงหมายเลข 3273 (กม.ที่ 14+000) - บ้านหนองขาม</t>
  </si>
  <si>
    <t>โครงการปรับปรุงถนนลาดยางสาย รบ.4076 แยกทางหลวงหมายเลข 3089 (กม.ที่ 14+300)  - บ.เขาปิ่นทอง</t>
  </si>
  <si>
    <t>โครงการปรับปรุงถนนลาดยางสาย รบ.1122 แยกทางหลวงหมายเลข 4    (กม.ที่ 84+800) - บ้านหนองสลิด</t>
  </si>
  <si>
    <t>โครงการปรับปรุงถนนลาดยางสาย รบ.5103 แยกทางหลวงชนบท รบ.4002 (กม.ที่ 4+600) - บ.หนองโก</t>
  </si>
  <si>
    <t>โครงการปรับปรุงถนนลาดยางสาย รบ.3123 แยกทางหลวงหมายเลข 325 (กม.ที่ 75+100) - บ้านเจ็ดเสมียน</t>
  </si>
  <si>
    <t>โครงการก่อสร้าง/ปรับปรุงถนนลาดยาง สาย รบ.4124 แยกทางหลวงหมายเลข 3339 (กม.ที่ 2+660) - บ้านโรงหีบ</t>
  </si>
  <si>
    <t>โครงการปรับปรุงถนนลาดยาง สาย กจ.4004 แยกทางหลวงหมายเลข 3209 (กม.ที่ 63+500) - บ.ไร่โคก (ตอนราชบุรี)</t>
  </si>
  <si>
    <t>โครงการปรับปรุงถนนลาดยางสาย รบ.4011 แยกทางหลวงหมายเลข 3087 (กม.ที่ 29+056) - บ.สี่แยกหนองไผ่</t>
  </si>
  <si>
    <t>โครงการปรับปรุงถนนลาดยาง สาย รบ.4016 แยกทางหลวงหมายเลข 3208 (กม.ที่ 19+265) - บ.รางม่วง</t>
  </si>
  <si>
    <t>โครงการปรับปรุงถนนลาดยาง สาย รบ.4019 แยกทางหลวงหมายเลข 3087 (กม.ที่ 43+800) - บ.พัฒนา</t>
  </si>
  <si>
    <t>โครงการปรับปรุงถนนลาดยาง สาย รบ.4020 แยกทางหลวงหมายเลข 3087 (กม.ที่ 30+500) - บ.ตะโกล่าง</t>
  </si>
  <si>
    <t>โครงการปรับปรุงถนนลาดยางสาย รบ.4021 แยกทางหลวงหมายเลข 3087 (กม.ที่ 27+800) - บ.หนองหม้อข้าว</t>
  </si>
  <si>
    <t>โครงการปรับปรุงถนนลาดยาง สาย รบ.4025 แยกทางหลวงหมายเลข 3087 (กม.ที่ 15+700) - บ.ด่านทับตะโก</t>
  </si>
  <si>
    <t>โครงการปรับปรุงถนนลาดยาง สาย รบ.4027 แยกทางหลวงหมายเลข 3087 (กม.ที่ 9+225) - บ.เบิกไพร</t>
  </si>
  <si>
    <t>โครงการปรับปรุงถนนลาดยาง สาย รบ.4030 แยกทางหลวงหมายเลข 3087 (กม.ที่ 1+400) - บ.หนองครึม</t>
  </si>
  <si>
    <t>โครงการปรับปรุงถนนลาดยาง สาย รบ.4036 แยกทางหลวงหมายเลข 3087 (กม.ที่ 20+235) - บ.ระฆังทอง</t>
  </si>
  <si>
    <t>โครงการปรับปรุงถนนลาดยาง สาย รบ.4040 แยกทางหลวงหมายเลข 3209     (กม.ทื่ 35+500) - บ. แก้มอ้น</t>
  </si>
  <si>
    <t>โครงการปรับปรุงถนนลาดยาง สาย รบ.4041 แยกทางหลวงหมายเลข 3313(กม.ที่ 16+400)  - บ.เขาลูกช้าง</t>
  </si>
  <si>
    <t>โครงการปรับปรุงถนนลาดยาง สาย รบ.4054 แยกทางหลวงหมายเลข 3313(กม.ที่ 16+500)  - บ.ร่องเจริญ</t>
  </si>
  <si>
    <t>โครงการปรับปรุงถนนลาดยาง สาย รบ.4066 แยกทางหลวงหมายเลข 3313 (กม.ที่ 9+100) - บ.หนองหิน</t>
  </si>
  <si>
    <t>โครงการปรับปรุงถนนลาดยาง สาย รบ.4101 แยกทางหลวงหมายเลข 3313 (กม.ที่ 24+400) - บ.ร่องเจริญ</t>
  </si>
  <si>
    <t>ปรับปรุงถนนลาดยาง สาย รบ.5052 แยกทางหลวง ชนบท รบ.4011(กม.ที่ 21+710) - บ.พุตะเคียน</t>
  </si>
  <si>
    <t>งานก่อสร้างสะพานข้ามแยกเจดีย์หักที่ กม 104+835 ทางหลวงหมายเลข 4(0301)ตอนทางแยกไปราชบุรี-ชินสีห์</t>
  </si>
  <si>
    <r>
      <t xml:space="preserve">ประเด็นยุทธศาสตร์ที่ ๓ </t>
    </r>
    <r>
      <rPr>
        <sz val="16"/>
        <rFont val="TH SarabunIT๙"/>
        <family val="2"/>
      </rPr>
      <t>พัฒนาสังคมคุณธรรมและชุมชนเข้มแข็ง</t>
    </r>
  </si>
  <si>
    <r>
      <t>โครงการปรับปรุงถนนลาดยาง สาย รบ.4005</t>
    </r>
    <r>
      <rPr>
        <b/>
        <sz val="15"/>
        <rFont val="TH SarabunIT๙"/>
        <family val="2"/>
      </rPr>
      <t xml:space="preserve"> </t>
    </r>
    <r>
      <rPr>
        <sz val="15"/>
        <rFont val="TH SarabunIT๙"/>
        <family val="2"/>
      </rPr>
      <t>แยกทางหลวงหมายเลข 3089 (กม.ที่ 8+500) - บ.ม่วง</t>
    </r>
  </si>
  <si>
    <r>
      <t>โครงการปรับปรุงถนนลาดยาง สาย รบ.4005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แยกทางหลวงหมายเลข 3089 (กม.ที่ 8+500) - บ.ม่วง</t>
    </r>
  </si>
  <si>
    <t>โครงการส่งเสริมสหกรณ์ตามโครงการอันเนื่องมาจากพระราชดำริ</t>
  </si>
  <si>
    <t>โครงการส่งเสริมสหกรณ์สู่ความเข้มแข็ง</t>
  </si>
  <si>
    <t>โครงการป้องกันลาดตลิ่งถนนลูกรังสายอนามัย-ศูนย์พักพิงบ้านถ้ำหิน</t>
  </si>
  <si>
    <t>โครงการขุดลอกสระน้ำห้วยไทร</t>
  </si>
  <si>
    <t>โครงการขุดลอกสระเก็บน้ำสาธารณะประโยชน์พุขี้เหล็ก</t>
  </si>
  <si>
    <t>โครงการขุดลอกคลองสระเก็บน้ำสาธารณประโยชน์</t>
  </si>
  <si>
    <t>โครงการพัฒนาคุณภาพการบริหารและจัดการศึกษาตามเกณฑ์</t>
  </si>
  <si>
    <t>โครงการส่งเสริมนิสัยการอ่าน</t>
  </si>
  <si>
    <t>โครงการปฏิรูปหลักสูตรการศึกษาขั้นพื้นฐาน</t>
  </si>
  <si>
    <t>โครงการพัฒนาห้องสมุดโรงเรียนตามมาตรฐานห้องสมุดโรงเรียน</t>
  </si>
  <si>
    <t>โครงการขับเคลื่อนค่านิยมหลักคนไทย 12 ประการ</t>
  </si>
  <si>
    <t>โครงการก่อสร้างอาคารสำนักงานสาธารณสุขจังหวัดราชบุรี</t>
  </si>
  <si>
    <t>โครงการก่อสร้างสถานีอนามัยโรงพยาบาลศรีสุราฎร์ อำเภอดำเนินสะดวก</t>
  </si>
  <si>
    <t>โครงการก่อสร้างอาคารอุบัติเหตุ ผู้ป่วยนอกและผู้ป่วยหนัก</t>
  </si>
  <si>
    <t>โรงพยาบาลราชบุรี</t>
  </si>
  <si>
    <t>โครงการก่อสร้างอาคารหอพักนักศึกษาแพทย์</t>
  </si>
  <si>
    <t>โครงการก่อสร้างอาคารศูนย์มะเร็งบำบัดรักษาและรังสีวินิจฉัย</t>
  </si>
  <si>
    <t>โครงการก่อสร้างอาคารศูนย์บริการครัวอาหาร</t>
  </si>
  <si>
    <t>โรงพยาบาลดำเนินสะดวก</t>
  </si>
  <si>
    <t>โครงการก่อสร้างอาคารผู้ป่วยนอก โรงพยาบาลอำเภอปากท่อ</t>
  </si>
  <si>
    <t>โปรงพยาบาลปากท่อ</t>
  </si>
  <si>
    <t>โครงการขอสนับสนุนจากกระทรวง กรม</t>
  </si>
  <si>
    <t>โครงการขอรับการสนับสนุนกระทรวง กรม</t>
  </si>
  <si>
    <t>โครงการขอรับการสนับสนุนจากกระทรวง กรม</t>
  </si>
  <si>
    <t>โครงการขอรับการสนับสนุนจากองค์กรปกครองส่วนท้องถิ่น</t>
  </si>
  <si>
    <r>
      <t>วิสัยทัศน์ :</t>
    </r>
    <r>
      <rPr>
        <sz val="16"/>
        <color indexed="8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</si>
  <si>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</si>
  <si>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color indexed="8"/>
        <rFont val="TH SarabunIT๙"/>
        <family val="2"/>
      </rPr>
      <t>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</si>
  <si>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t xml:space="preserve">โครงการขับเคลื่อนปรัชญาเศรษฐกิจพอเพียงในสหกรณ์/กลุ่มเกษตรกร  </t>
  </si>
  <si>
    <t xml:space="preserve"> โครงการส่งเสริมสหกรณ์/กลุ่มเกษตรกรสู่คุณภาพ</t>
  </si>
  <si>
    <t>โครงการพัฒนาการเกษตรครบวงจรในพื้นที่ที่มีศักยภาพ (บูรณาการกระทรวง)</t>
  </si>
  <si>
    <t>โครงการส่งเสริมนิสัยรักการอ่าน</t>
  </si>
  <si>
    <t>โครงการพัฒนาคุณภาพการบริหาร และจัดการการศึกษาตามเกณฑ์</t>
  </si>
  <si>
    <t>สพป.ราชบุรี เขต 1</t>
  </si>
  <si>
    <t>โครงการป้องกันลาดตลิ่ง ถนนลูกรังสายอนามัย-ศนย์พักพิงบ้านถ้ำหิน หมู่ 5 ต.สวนผึ้ง อ.สวนผึ้ง</t>
  </si>
  <si>
    <t>โครงการขุดลอกสระเก็บน้ำห้วยไทร หมู่ 5 บ้านหนองปล้อง ต.บ้านคา อ.บ้านคา</t>
  </si>
  <si>
    <t>โครงการขุดลอกสระเก็บน้ำสาธารณะประโยชน์พุขี้เหล็ก หมู่ 12 ต.บ้านคา อ.บ้านคา</t>
  </si>
  <si>
    <t xml:space="preserve">โครงการขุดลอกสระเก็บน้ำสาธารณะประโยชน์บ้านห้วยน้ำขาว หมู่ 13 ต.บ้านคา อ.บ้านคา </t>
  </si>
  <si>
    <t>สนง.พาณิชย์จังหวัดราชบุรี</t>
  </si>
  <si>
    <t>โครงการพัฒนาช่องทางการตลาดสินค้าจังหวัดราชบุรี</t>
  </si>
  <si>
    <t>โครงการส่งเสริมสุขภาพและการกีฬาชุมชน</t>
  </si>
  <si>
    <t>อำเภอ /ท่องเที่ยวและกีฬา</t>
  </si>
  <si>
    <t>โครงการส่งเสริมคุณธรรมและจริยธรรมชุมชน</t>
  </si>
  <si>
    <t>สพป.1,2/สพม.8</t>
  </si>
  <si>
    <t>สนง.พัฒนาสังคมฯ/พัฒนาชุมชน/เกษตรจังหวัด</t>
  </si>
  <si>
    <t>โครงการส่งเสริมการเรียนรู้ตามแนวพระราชดำริ</t>
  </si>
  <si>
    <t xml:space="preserve">โครงการอนุรักษ์และฟื้นฟูพื้นที่ป่า
</t>
  </si>
  <si>
    <t>โครงการขอสนับสนุนจากภาคเอกชน</t>
  </si>
  <si>
    <t>โครงการส่งเสริมศิลปวัฒนธรรมแข่งขันเรือยาวราชบุรี</t>
  </si>
  <si>
    <t>หอการค้าจังหวัดราชบุรี</t>
  </si>
  <si>
    <t>โครงการจัดแสดงจำหน่ายสินค้าจังหวัดราชบุรี(หอการค้าแฟร์)</t>
  </si>
  <si>
    <r>
      <t xml:space="preserve">ประเด็นยุทธศาสตร์ที่ 5  </t>
    </r>
    <r>
      <rPr>
        <sz val="16"/>
        <color indexed="8"/>
        <rFont val="TH SarabunIT๙"/>
        <family val="2"/>
      </rPr>
      <t xml:space="preserve"> การเสริมสร้างความมั่นคงของพื้นที่</t>
    </r>
  </si>
  <si>
    <t>รวม</t>
  </si>
  <si>
    <t xml:space="preserve">โครงการส่งเสริมและเพิ่มประสิทธิภาพผู้ผลิตOTOP </t>
  </si>
  <si>
    <t>หน่วยดำเนินการ</t>
  </si>
  <si>
    <t>สถาบันพัฒนาฝีมือแรงงานภาค 1</t>
  </si>
  <si>
    <t xml:space="preserve">กิจกรรมหลักที่ 1.1 ส่งเสริมอาชีพหลักสูตรระยะสั้นให้กับผู้ว่างงาน และผู้ด้อยโอกาส </t>
  </si>
  <si>
    <t>กิจกรรมหลักที่ 5.2 จัดหาสื่อการเรียนการสอนที่ทันสมัย และเพียงพอต่อการใช้งาน</t>
  </si>
  <si>
    <t>กิจกรรมหลักที่ 3.2 ปรับปรุง/ซ่อมแซมทางเดินเท้าและสะพาน</t>
  </si>
  <si>
    <t>กิจกรรมหลักที่ 3.1 เพิ่มทักษะการผลิตสินค้า OTOP และสินค้าชุมชนให้ได้มาตรฐาน</t>
  </si>
  <si>
    <t>1,2,3</t>
  </si>
  <si>
    <t>1,3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</si>
  <si>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</si>
  <si>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</si>
  <si>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</si>
  <si>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</si>
  <si>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</si>
  <si>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>กรมโรงงานอุตสาหกรรม</t>
  </si>
  <si>
    <t>กิจกรรมหลักที่ 2.6 อุตสาหกรรมคาร์บอนต่ำ</t>
  </si>
  <si>
    <t>เขตประกอบการอุตสาหกรรมฟอกหนัง ก.ม.30 และ ก.ม. 32</t>
  </si>
  <si>
    <t>กรมส่งเสริมอุตสาหกรรม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</si>
  <si>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</si>
  <si>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</si>
  <si>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</si>
  <si>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>กิจกรรมหลักที่ 2.13 ยกระดับอุตสาหกรรมแบบครบวงจร สำหรับอุตสาหกรรมฟอกหนังและผลิตภัณฑ์หนัง</t>
  </si>
  <si>
    <t>กิจกรรมหลักที่ 2.15 ศูนย์พัฒนาเมืองอุตสาหกรรมเชิงนิเวศ (Eco Center) ส่วนกลาง</t>
  </si>
  <si>
    <t>กิจกรรมหลักที่ 2.18 พัฒนาโรงงานอุตสาหกรรมเชิงนิเวศ/อุตสาหกรรมสีเขียว จังหวัดสมุทรปราการ</t>
  </si>
  <si>
    <t>กระทรวงเกษตรและสหกรณ์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</si>
  <si>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</si>
  <si>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กิจกรรมหลักที่ 2.1 การเตรียมความพร้อมผู้สูงอายุ</t>
  </si>
  <si>
    <t>กิจกรรมหลักที่ 2.2 ฝึกอาชีพผู้สูงอายุ</t>
  </si>
  <si>
    <t>กิจกรรมหลักที่ 2.3 ฝึกอาชีพเด็กและเยาวชน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</si>
  <si>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</si>
  <si>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>ที่ทำการปกครองอำเภอทุกอำเภอ</t>
  </si>
  <si>
    <t xml:space="preserve">กิจกรรมหลักที่ 1.1 ก่อสร้างถนนที่เป็นเส้นทางใหม่เชื่อมถนนสายหลัก </t>
  </si>
  <si>
    <t>กิจกรรมหลักที่ 1.2 ก่อสร้างถนนที่เป็นเส้นทางใหม่เชื่อมถนนสายรอง</t>
  </si>
  <si>
    <t>กิจกรรมหลักที่ 1.3 ปรับปรุงซ่อมแซมถนนสายหลักที่ชำรุด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</si>
  <si>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</si>
  <si>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>กิจกรรมหลักที่ 1.7 ป้ายจราจรอัจฉริยะอำนวยความสะดวกการจราจร</t>
  </si>
  <si>
    <t>กิจกรรมหลักที่ 4.1 สำรวจและออกแบบการพัฒนาพื้นที่โดยรอบสถานีรถไฟฟ้า</t>
  </si>
  <si>
    <t>กิจกรรมหลักที่ 1.4 ปรับปรุงซ่อมแซมถนนสายรองที่ชำรุด หรือทรุดโทรม</t>
  </si>
  <si>
    <t>กิจกรรมหลักที่ 2.6 จัดงานประเพณีสงกรานต์</t>
  </si>
  <si>
    <t>กิจกรรมหลักที่ 2.7 ส่งเสริมการท่องเที่ยวเชิงประวัติศาสตร์ งานสมโภชสมุทรปราการ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</si>
  <si>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</si>
  <si>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>กิจกรรมหลักที่ 2.10 จัดกิจกรรมในงานนมัสการองค์พระสมุทรเจดีย์และงานกาชาดจังหวัดสุมทรปราการ</t>
  </si>
  <si>
    <t>กิจกรรมหลักที่ 1.5 ป้องกันและแก้ไขปัญหายาเสพติดในสถานประกอบการ</t>
  </si>
  <si>
    <t>กิจกรรมหลักที่ 1.9 อบจ. บ้าน วัด โรงเรียนร่วมประสานต้านภัยยาเสพติด</t>
  </si>
  <si>
    <t>กิจกรรมหลักที่ 1.10 สตรีไทย วิถีไทย วิถีชุมชนพอเพียงต้านภัยยาเสพติด</t>
  </si>
  <si>
    <t>กิจกรรมหลักที่ 1.11 ครอบครัวคุณธรรมนำชุมชนพ้นภัยยาเสพติด</t>
  </si>
  <si>
    <t>กิจกรรมหลักที่ 1.12 ประชาชนเข้มแข็งต้านภัยยาเสพติด</t>
  </si>
  <si>
    <t>กิจกรรมหลักที่ 1.13 มัสยิดสานใจป้องกันภัยยาเสพติด</t>
  </si>
  <si>
    <t>กิจกรรมหลักที่ 1.15 อบรมเยาวชนรวมใจต้านภัยยาเสพติด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</si>
  <si>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</si>
  <si>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>สนง.อุตสาหกรรมจังหวัดสมุทรปราการ</t>
  </si>
  <si>
    <t>สนง.พาณิชย์จังหวัดสมุทรปราการ</t>
  </si>
  <si>
    <t>สนง.ประมงจังหวัดสมุทรปราการ</t>
  </si>
  <si>
    <t>1.สนง.ส่งเสริมการปกครองท้องถิ่นจังหวัดสมุทรปราการ
2.อปท.ที่เกี่ยวข้อง</t>
  </si>
  <si>
    <t>1.สนง.โยธาธิการและผังเมือง
2. อปท.ที่เกี่ยวข้อง</t>
  </si>
  <si>
    <t>สนง.โยธาธิการและผังเมืองจังหวัดสมุทรปราการ</t>
  </si>
  <si>
    <t>สนง.แรงานจังหวัดสมุทรปราการ</t>
  </si>
  <si>
    <t>องค์การบริหารส่วนจังหวัดสมุทรปราการ</t>
  </si>
  <si>
    <t>สนง.พัฒนาสังคมและความมั่นคงของมนุษย์จังหวัดสมุทรปราการ</t>
  </si>
  <si>
    <t>สนง.สาธารณสุขจังหวัดสมุทรปราการ</t>
  </si>
  <si>
    <t>สนง.ศึกษาธิการจังหวัดสมุทรปราการ</t>
  </si>
  <si>
    <t>สนง. พัฒนาชุมชนจังหวัดสมุทรปราการ</t>
  </si>
  <si>
    <t>กรมปศุสัตว์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</si>
  <si>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</si>
  <si>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</si>
  <si>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1.สนง.พระพุทธศาสนาจังหวัดสมุทรปราการ
2.อปท.ที่เกี่ยวข้อง</t>
  </si>
  <si>
    <t>1.ศูนย์การกีฬาแห่งประเทศไทยจังหวัดสมุทรปราการ
2.ที่ทำการปกครองอำเภอทุกอำเภอ
3.อปท.ที่เกี่ยวข้อง</t>
  </si>
  <si>
    <t>กิจกรรมหลักที่ 7.1 ลดอัตราการป่วย/ตายจากโรคที่เป็นปัญหาสำคัญอย่างสร้างสรรค์แบบบูรณาการ</t>
  </si>
  <si>
    <t>กิจกรรมหลักที่ 7.2 ป้องกันและกำจัดโรคพิษสุนัขบ้า</t>
  </si>
  <si>
    <t>กิจกรรมหลักที่ 7.3 ส่งเสริมสุขภาพเพื่อสร้างภูมิคุ้มกันโรคให้แก่ประชาชน</t>
  </si>
  <si>
    <t>กิจกรรมหลักที่ 7.4 ป้องกันและแก้ไขปัญหาโรคเอดส์ในชุมชน</t>
  </si>
  <si>
    <t>กิจกรรมหลักที่ 7.6 ป้องกัน ควบคุมโรคไข้เลือดออก</t>
  </si>
  <si>
    <t>กิจกรรมหลักที่ 7.7 ป้องกันและควบคุมโรคไข้หวัดนก ไข้หวัดใหญ่ และโรคมือเท้าปาก</t>
  </si>
  <si>
    <t>กิจกรรมหลักที่ 2.6 จัดงานวันคนพิการสากลประจำปี</t>
  </si>
  <si>
    <t>กิจกรรมหลักที่ 2.7 พัฒนาคุณภาพชีวิตคนพิการจังหวัดสมุทรปราการ</t>
  </si>
  <si>
    <t>กิจกรรมหลักที่ 2.8 พัฒนาคุณภาพชีวิตให้แก่ผู้สูงอายุจังหวัดสมุทรปราการ</t>
  </si>
  <si>
    <t>สนง.แขวงทางหลวงสมุทรปราการ</t>
  </si>
  <si>
    <t>1.สนง.แขวงทางหลวงสมุทรปราการ
2.กระทรวงคมนาคม</t>
  </si>
  <si>
    <t>1.สนง.แขวงทางหลวงสมุทรปราการ
2.กระทรวงคมนาคม
3.อปท.ที่เกี่ยวข้อง</t>
  </si>
  <si>
    <t>1.ตำรวจภูธรจังหวัดสมุทรปราการ
2.สำนักงานตำรวจแห่งชาติ</t>
  </si>
  <si>
    <t>1.ตำรวจภูธรจังหวัดสมุทรปราการ
2.สำนักงานตำรวจแห่งชาติ
3.กรมขนส่งทางบก</t>
  </si>
  <si>
    <t xml:space="preserve">กิจกรรมหลักที่ 1.8 สร้างเสริมความปลอดภัยให้แก่ผู้ขับขี่รถจักรยานยนต์ </t>
  </si>
  <si>
    <t xml:space="preserve">1.สนง.แขวงทางหลวงสมุทรปราการ
2.สนง.แขวงทางหลวงชนบทสมุทรปราการ
</t>
  </si>
  <si>
    <t>กิจกรรมหลักที่ 3.1 ก่อสร้างทางเดินเท้า คสล. และสะพาน</t>
  </si>
  <si>
    <t>1.ที่ทำการปกครองอำเภอทุกอำเภอ
2.อปท.ที่เกี่ยวข้อง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</si>
  <si>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</si>
  <si>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1.สนง.แขวงทางหลวงสมุทรปราการ
2.สนง.แขวงทางหลวงชนบทสมุทรปราการ
3.ที่ทำการปกครองอำเภอทุกอำเภอ
4.กระทรวงการท่องเที่ยวและกีฬา
5.อปท.ที่เกี่ยวข้อง</t>
  </si>
  <si>
    <t>1.สนง.ท่องเที่ยวและกีฬาจังหวัดสมุทรปราการ
2.ที่ทำการปกครองอำเภอทุกอำเภอ
3.อปท.ที่เกี่ยวข้อง</t>
  </si>
  <si>
    <t>กิจกรรมหลักที่ 1.3 พัฒนาเส้นทางจักรยานเพื่อการท่องเที่ยวเชิงสุขภาพ</t>
  </si>
  <si>
    <t>สนง.ท่องเที่ยวและกีฬาจังหวัดสมุทรปราการ</t>
  </si>
  <si>
    <t>1.สนง.ท่องเที่ยวและกีฬาจังหวัดสมุทรปราการ
2.ศูนย์การกีฬาแห่งประเทศไทยจังหวัดสมุทรปราการ</t>
  </si>
  <si>
    <t>สนง.พัฒนาชุมชนจังหวัดสมุทรปราการ</t>
  </si>
  <si>
    <t>1.สนง.พัฒนาชุมชนจังหวัดสมุทรปราการ
2.กรมการพัฒนาชุมชน</t>
  </si>
  <si>
    <t>ตำรวจภูธรจังหวัดสมุทรปราการ</t>
  </si>
  <si>
    <t>กิจกรรมหลักที่ 1.1 การป้องกันกลุ่มผู้มีโอกาสเข้าไปเกี่ยวข้องกับยาเสพติด</t>
  </si>
  <si>
    <t>กิจกรรมหลักที่ 1.4 เสริมทักษะชีวิตแก่เด็กและเยาวชนห่างไกลยาเสพติด</t>
  </si>
  <si>
    <t>สนง.สวัสดิการและคุ้มครองแรงงานจังหวัดสมุทรปราการ</t>
  </si>
  <si>
    <t>สนง.ประชาสัมพันธ์จังหวัดสมุทรปราการ</t>
  </si>
  <si>
    <t>1.ตำรวจภูธรจังหวัดสมุทรปราการ
2.ที่ทำการปกครองอำเภอทุกอำเภอ</t>
  </si>
  <si>
    <t>กิจกรรมหลักที่ 1.8 สร้างเครือข่ายอาสาสมัครบริการและป้องกันภัยในชุมชน พร้อมทั้งเสริมสร้างด้านการข่าว เพื่อลดปัญหาอาชญากรรมและยาเสพติดในพื้นที่</t>
  </si>
  <si>
    <t>1.สนง.แรงงานจังหวัดสมุทรปราการ
2.กระทรวงแรงงาน</t>
  </si>
  <si>
    <t>1.ที่ทำการปกครองจังหวัดสมุทรปราการ
2.ที่ทำการปกครองอำเภอทุกอำเภอ</t>
  </si>
  <si>
    <t>1. ที่ทำการปกครองจังหวัดสมุทรปราการ
2.ที่ทำการปกครองอำเภอทุกอำเภอ
2.กรมการปกครอง</t>
  </si>
  <si>
    <t>ที่ทำการปกครองจังหวัดสมุทรปราการ</t>
  </si>
  <si>
    <t>1.ที่ทำการปกครองจังหวัดสมุทรปราการ
2.สนง.อัยการคุ้มครองสิทธิ์ (สคช.)
3.สนง.ยุติธรรมจังหวัดสมุทรปราการ
4.สนง.พัฒนาสังคมและความมั่นคงของมนุษย์จังหวัดสมุทรปราการ</t>
  </si>
  <si>
    <t>1.ที่ทำการปกครองจังหวัดสมุทรปราการ
2.สำนักงานจังหวัดสมุทรปราการ
3.กระทรวงมหาดไทย
4.อปท.ที่เกี่ยวข้อง</t>
  </si>
  <si>
    <t>2,3</t>
  </si>
  <si>
    <t>สนง.ป้องกันและบรรเทาสาธารณภัยจังหวัดสมุทรปราการ</t>
  </si>
  <si>
    <t>1.สนง.ป้องกันและบรรเทาสาธารณภัยจังหวัดสมุทรปราการ
2.อปท.ที่เกี่ยวข้อง</t>
  </si>
  <si>
    <t>1.สนง.ป้องกันและบรรเทาสาธารณภัยจังหวัดสมุทรปราการ
2.กรมป้องกันและบรรเทาสาธาณภัย
3.อปท.ที่เกี่ยวข้อง</t>
  </si>
  <si>
    <t>1.สนง.ป้องกันและบรรเทาสาธารณภัยจังหวัดสมุทรปราการ
2.ตำรวจภูธรจังหวัดสมุทรปราการ</t>
  </si>
  <si>
    <t>ตำรวจภูธรจังหวัดฯ</t>
  </si>
  <si>
    <t>1,2,3,4</t>
  </si>
  <si>
    <t>1.สนง.ส่งเสริมการปกครองท้องถิ่นจังหวัดสมุทรปราการ
2.สนง.ทรัพยากรธรรมชาติและสิ่งแวดล้อม
3.อปท.ที่เกี่ยวข้อง</t>
  </si>
  <si>
    <t>สนง.ส่งเสริมการปกครองท้องถิ่นจังหวัดสมุทรปราการ และ อปท.ทุกแห่ง</t>
  </si>
  <si>
    <t>1.สนง.สาธารณสุขจังหวัดสมุทรปราการ
2.อปท.ที่เกี่ยวข้อง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</si>
  <si>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3.สำนักงานชลประทานที่ 11 
กรมชลประทาน
4.อปท.ที่เกี่ยวข้อง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</si>
  <si>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3.อปท.ที่เกี่ยวข้อง</t>
  </si>
  <si>
    <t>1.กรมปศุสัตว์
2.องค์การบริหารส่วนจังหวัดสมุทรปราการ</t>
  </si>
  <si>
    <t>1.สนง.เกษตรจังหวัดสมุทรปราการ
2.กรมส่งเสริมการเกษตร 
3.อปท.ที่เกี่ยวข้อง
4.สนง.สภาเกษตรกร จ.สป.
5.ธ.ก.ส. จ.สป.</t>
  </si>
  <si>
    <t>กิจกรรมหลักที่ 5.1 สร้างเสริมทักษะและองค์ความรู้ให้กับบุคลากรทางการศึกษา</t>
  </si>
  <si>
    <t>สนง. สวัสดิการและคุ้มครองแรงงานจังหวัดฯ</t>
  </si>
  <si>
    <t>สนง. สวัสดิการและคุมครองแรงงานจังหวัดฯ</t>
  </si>
  <si>
    <t>สนง. ศึกษาธิการจังหวัดฯ</t>
  </si>
  <si>
    <t>กิจกรรมหลักที่ 2.8 ส่งเสริมและประชาสัมพันธ์การท่องเที่ยวจังหวัดสมุทรปราการในช่วงเทศกาลกลางปีใหม่</t>
  </si>
  <si>
    <t>สนง.พัฒนาสังคมและความมั่นคงของมนุษย์จังหวัดสมุทรปราการ และ สนง.พระพุทธศาสนาจังหวัดสมุทรปราการ สนง.ศึกษาธิการ</t>
  </si>
  <si>
    <t>กิจกรรมหลักที่ 1.4 การขยายโอกาสในการสร้างอาชีพใหม่ให้กับแรงงานนอกระบบ</t>
  </si>
  <si>
    <t>1.สนง.วัฒนธรรมจังหวัดสมุทรปราการ ๒. สนง. ท่องเที่ยวและกีฬาฯ
2.สนง.พระพุทธศาสนาจังหวัดสมุทรปราการ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</si>
  <si>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</si>
  <si>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สนง. จังหวัดฯ</t>
  </si>
  <si>
    <t>สนง.สวัสดิการและคุ้มครองแรงงานจังหวัด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</si>
  <si>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</si>
  <si>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กรมส่งเสริมการเกษตร</t>
  </si>
  <si>
    <t>กิจกรรมหลักที่ 6.2 ส่งเสริมและพัฒนาศักยภาพวิสาหกิจชุมชนจังหวัดสมุทรปราการ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</si>
  <si>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</si>
  <si>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>กิจกรรมหลักที่ 2.12 พัฒนาผลิตภาพแรงงานเพื่อเพิ่มต้นทุนชีวิต</t>
  </si>
  <si>
    <t>สนง.พลังงานจังหวัดสมุทรปราการ</t>
  </si>
  <si>
    <t xml:space="preserve">1.ตำรวจภูธรจังหวัดสมุทรปราการ
2.สำนักงานตำรวจแห่งชาติ </t>
  </si>
  <si>
    <t>1. สนง.ยุติธรรมจังหวัดฯ 2. สนง.บังคับคดีจังหวัดฯ</t>
  </si>
  <si>
    <t>1.สนง.สาธารณสุขจังหวัดสมุทรปราการ
2.กระทรวงสาธารณสุข 3. ที่ทำการปกครองอำเภอทุกอำเภอ</t>
  </si>
  <si>
    <t xml:space="preserve">1.สนง.ทรัพยากรธรรมชาติและสิ่งแวดล้อมจังหวัดสมุทรปราการ
2.อปท.ที่เกี่ยวข้อง
</t>
  </si>
  <si>
    <t>กิจกรรมหลักที่ 1.8 ฝึกอบรมส่งเสริมอาชีพคนพิการจังหวัดสมุทรปราการ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</si>
  <si>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</si>
  <si>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แหล่งงบประมาณ 1 หมายถึง จังหวัด</t>
  </si>
  <si>
    <t>แหล่งงบประมาณ 2 หมายถึง กระทรวง กรม</t>
  </si>
  <si>
    <t>แหล่งงบประมาณ 3 หมายถึง องค์กรปกครองส่วนท้องถิ่น</t>
  </si>
  <si>
    <t>แหล่งงบประมาณ 4 หมายถึง เอกชน</t>
  </si>
  <si>
    <t xml:space="preserve">1.ที่ทำการปกครองอำเภอเมือง สป.
สนจ.สป.
</t>
  </si>
  <si>
    <t>แผนงาน</t>
  </si>
  <si>
    <t xml:space="preserve">แผนงาน </t>
  </si>
  <si>
    <t xml:space="preserve">แผนงาน
</t>
  </si>
  <si>
    <t>ประเด็นการพัฒนา</t>
  </si>
  <si>
    <t>ตัวชี้วัดของ</t>
  </si>
  <si>
    <t xml:space="preserve">๑. ศูนย์อำนวยการป้องกันและปราบปรามยาเสพติด จังหวัดสมุทรปราการ
 ๒. สำนักงานสาธาณสุขจังหวัดฯ
3. ที่ทำการปกครองจังหวัดฯ
</t>
  </si>
  <si>
    <t xml:space="preserve">1. ศูนย์อำนวยการป้องกันและปราบปรามยาเสพติด จังหวัดสมุทรปราการ 
2. สนง. คุมประพฤติจังหวัดฯ
</t>
  </si>
  <si>
    <t>1.ศูนย์อำนวยการป้องกันและปราบปรามยาเสพติด จังหวัดสมุทรปราการ
 ๒. เรือนจำกลางจังหวัดฯ
3. ที่ทำการปกครองจังหวัดฯ</t>
  </si>
  <si>
    <t>กิจกรรมหลักที่ 1.14 เสริมสร้างประสิทธิภาพป้องกันและแก้ไขปัญหา
ยาเสพติด</t>
  </si>
  <si>
    <t>40:60</t>
  </si>
  <si>
    <t>45:55</t>
  </si>
  <si>
    <t>50:50</t>
  </si>
  <si>
    <t>1. สำนักงานพาณิชย์จังหวัดสมุทรปราการ</t>
  </si>
  <si>
    <t xml:space="preserve">1. สนง. ศึกษาธิการจังหวัดฯ
2. มหาวิทยาลัยราชภัฎธนบุรี </t>
  </si>
  <si>
    <t>สนง.ท่องเที่ยวและกีฬาจังหวัดสมุทรปราการ พัฒนาชุมชนจังหวัด ศึกษาธิการจังหวัด ที่ทำการปกครองจังหวัด อำเภอและองค์กรปกครองส่วนท้องถิ่น</t>
  </si>
  <si>
    <t>สนง.เกษตรจังหวัดสมุทรปราการ</t>
  </si>
  <si>
    <t>สำนักงานศึกษาธิการจังหวัดสมุทรปราการ</t>
  </si>
  <si>
    <t>1.สนง.พัฒนาสังคมและความมั่นคงของมนุษย์จังหวัดสมุทรปราการ
2.ตำรวจภูธรจังหวัดสมุทรปราการ
3.สนง.แรงงานจังหวัดสมุทรปราการ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</si>
  <si>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</si>
  <si>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จังหวัดสมุทรปราการ</t>
  </si>
  <si>
    <t>แผนงาน/โครงการ</t>
  </si>
  <si>
    <t>ประเด็นการพัฒนาที่ 1</t>
  </si>
  <si>
    <t>ยุทธศาสตร์ชาติ</t>
  </si>
  <si>
    <t xml:space="preserve">แหล่งงบประมาณ </t>
  </si>
  <si>
    <t xml:space="preserve">  1 หมายถึง ยุทธศาสตร์ชาติด้านความมั่นคง</t>
  </si>
  <si>
    <t xml:space="preserve">  2 หมายถึง ยุทธศาสตร์ชาติด้านการสร้างความสามารถในการแข่งขัน</t>
  </si>
  <si>
    <t xml:space="preserve">  4 หมายถึง ยุทธศาสตร์ชาติด้านการสร้างโอกาสและความเสมอภาคทางสังคม</t>
  </si>
  <si>
    <t xml:space="preserve">  5 หมายถึง ยุทธศาสตร์ชาติด้านการสร้างการเติบโตบนคุณภาพชีวิตที่เป็นมิตรกับสิ่งแวดล้อม</t>
  </si>
  <si>
    <t>ประเด็นการพัฒนาที่ 2</t>
  </si>
  <si>
    <t>ประเด็นการพัฒนาที่ 3</t>
  </si>
  <si>
    <t>ประเด็นการพัฒนาที่ 4</t>
  </si>
  <si>
    <t>ประเด็นการพัฒนาที่ 5</t>
  </si>
  <si>
    <t xml:space="preserve">  6 หมายถึง ยุทธศาสตร์ชาติด้านการปรับสมดุลและพัฒนาระบบการบริหารจัดการภาครัฐ</t>
  </si>
  <si>
    <t>2,5</t>
  </si>
  <si>
    <t>กิจกรรมหลักที่ 1.1 ฉลากคาร์บอน
(Carbon Footprint )</t>
  </si>
  <si>
    <t>กิจกรรมหลักที่ 1.5 ยกระดับโรงงาน
อุตสาหกรรมสีเขียว Green Industry</t>
  </si>
  <si>
    <t>กิจกรรมหลักที่ 2.7 เปิดบ้านโรงงาน 
(Open house) กลุ่มอุตสาหกรรมฟอกหนัง</t>
  </si>
  <si>
    <t>กิจกรรมหลักที่ 1.2 ส่งเสริมอาชีพตาม
หลักปรัชญาเศรษฐกิจพอเพียง และแนวทางพระราชดำริ</t>
  </si>
  <si>
    <t>กิจกรรมหลักที่ 1.6 พัฒนาคุณภาพชีวิต
และส่งเสริมอาชีพประชาชน</t>
  </si>
  <si>
    <t xml:space="preserve">กิจกรรมหลักที่ 1.7 ฝึกอาชีพ เพิ่มรายได้
 ลดรายจ่าย เพื่อการพัฒนาคุณภาพชีวิตของผู้ด้อยโอกาสจังหวัดสมุทรปราการ
</t>
  </si>
  <si>
    <t>1.สนง.เกษตรจังหวัดสมุทรปราการ 
2.สนง. พลังงานจังหวัดฯ</t>
  </si>
  <si>
    <t>3,4</t>
  </si>
  <si>
    <t>กิจกรรมหลักที่ 1.5 พัฒนาศักยภาพ
การดำรงชีวิตตามหลักปรัชญาของ
เศรษฐกิจพอเพียง</t>
  </si>
  <si>
    <t>2,3,4</t>
  </si>
  <si>
    <t>กิจกรรมหลักที่ 2.4 การสนับสนุน
การบูรณาการและการขับเคลื่อนนโยบาย
ในระดับอำเภอและท้องที่</t>
  </si>
  <si>
    <t>กิจกรรมหลักที่ 2.5 พัฒนาสุขภาพตาม
กลุ่มวัย ลดความเหลื่อมล้ำในการเข้าถึง
บริการของประชาชนทุกคนในจังหวัด
สมุทรปราการมุ่งสู่เมืองอุตสาหกรรมสุขภาพดี</t>
  </si>
  <si>
    <t>3,4,5</t>
  </si>
  <si>
    <t>2,3,4,5</t>
  </si>
  <si>
    <t>4,6</t>
  </si>
  <si>
    <t>3,4,6</t>
  </si>
  <si>
    <t>2,4</t>
  </si>
  <si>
    <t>กิจกรรมหลักที่ 7.5 เสริมสร้างสุขภาพที่ดี
สู่วิถีชีวิตสมุทรปราการ</t>
  </si>
  <si>
    <t>1,2,6</t>
  </si>
  <si>
    <t>กิจกรรมหลักที่ 2.4 ประชาสัมพันธ์
การท่องเที่ยวจังหวัดสมุทรปราการ</t>
  </si>
  <si>
    <t xml:space="preserve">1.สนง.ศึกษาธิการจังหวัดสมุทรปราการ
2.กระทรวงศึกษาธิการ
</t>
  </si>
  <si>
    <t>1.ที่ทำการปกครองจังหวัดสมุทรปราการ
2.ที่ทำการปกครองอำเภอทุกอำเภอ
3.กรมการปกครอง
4. สนง.ที่ดินจังหวัดฯ 
5. สนง. สาธารณสุขจังหวัดฯ</t>
  </si>
  <si>
    <t>กิจกรรมหลักที่ 1.3 การควบคุมตัวยา
และผู้ค้ายาเสพติด</t>
  </si>
  <si>
    <t>1,3,6</t>
  </si>
  <si>
    <t>1,4</t>
  </si>
  <si>
    <t>3,6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</si>
  <si>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</si>
  <si>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>1.ตำรวจภูธรจังหวัดสมุทรปราการ
2.สำนักงานตำรวจแห่งชาติ
3.แขวงทางหลวงสมุทรปราการ</t>
  </si>
  <si>
    <t>กิจกรรมหลักที่ 2.5 พัฒนาเครือข่าย
อุตสาหกรรมเชิงนิเวศ (Eco Industry
 Network) และสร้างการมีส่วนร่วม
จังหวัดสมุทรปราการ</t>
  </si>
  <si>
    <t xml:space="preserve">1.สนง. พัฒนาชุมชนจังหวัดสมุทรปราการ
</t>
  </si>
  <si>
    <t>กิจกรรมหลักที่ 3.2 ส่งเสริมคุณภาพชีวิตของประชาชนที่ดีขึ้น โดยการลดรายจ่ายให้กับประชาชน</t>
  </si>
  <si>
    <t>กิจกรรมหลักที่ 3.3 พัฒนาการเกษตร
ตามแนวทฤษฏีใหม่</t>
  </si>
  <si>
    <t>ที่ทำการปกครองจังหวัดและอำเภอ
ทุกอำเภอ</t>
  </si>
  <si>
    <t>1.สนง.ท่องเที่ยวและกีฬาจังหวัดสมุทรปราการ
2.กระทรวงการท่องเที่ยวและกีฬา 
3. ที่ทำการปกครองอำเภอทุกอำเภอ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</si>
  <si>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</si>
  <si>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กิจกรรมหลักที่ 2.2 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</si>
  <si>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สำนักงานพาณิชย์จังหวัดสมุทรปราการ</t>
  </si>
  <si>
    <t>สำนักงานเกษตรและสหกรณ์จังหวัดสมุทรปราการ</t>
  </si>
  <si>
    <t>กิจกรรมสำคัญของโครงการ</t>
  </si>
  <si>
    <t>กระทรวงและกรม
(กระทรวงและกรมที่ขอรับการสนับสนุน)</t>
  </si>
  <si>
    <t>ความสอดคล้องกับประเด็น
การพัฒนาจังหวัดสมุทรปราการ</t>
  </si>
  <si>
    <t>1.ประชาสัมพันธ์ พร้อมทั้งรับสมัครคัดเลือกโรงงานในพื้นที่เป้าหมาย
2.จัดอบรมเพื่อถ่ายทอดองค์ความรู้
3.สรุปผลการทวนสอบโรงงานและรับรางวัล
4.จัดทำฐานข้อมูล</t>
  </si>
  <si>
    <t>1.ทบทวนข้อมูลโรงงานอุตสาหกรรมในพื้นที่
2.สำรวจสภาพทางกายภาพ การใช้ประโยชน์ที่ดิน และรักษาสิ่งแวดล้อม
3.นำเสนอรูปแบบการปรับปรุงการเพิ่มพื้นที่สีเขียว
4.จัดประชุมเชิงปฏิบัติการเพื่อรับฟังความคิดเห็น
5.จัดทำหลักเกณฑ์ข้อกำหนดเกี่ยวกับแนวกันชนและแนวป้องกัน
6.จัดฝึกอบรมผู้เกี่ยวข้อง</t>
  </si>
  <si>
    <t xml:space="preserve">1.จัดตั้งเครือข่ายอุตสาหกรรมเชิงนิเวศครอบคลุมพื้นที่อุตสาหกรรมหนาแน่นในพื้นที่เป้าหมาย
2.จัดทำค่ายเยาวชนรักษ์สิ่งแวดล้อม 1 ครั้ง 2 วัน
3.จัดอบรมเชิงปฏิบัติการแนวทางการพัฒนาเมืองอุตสาหกรรมเชิงนิเวศ(5 มิติ 20 ด้าน) กฎหมาย และความรู้ด้านอื่น ๆ ให้กลุ่มเป้าหมาย
</t>
  </si>
  <si>
    <t xml:space="preserve">1.ส่งเสริมและถ่ายทอดองค์ความรู้ให้กับภาคอุตสาหกรรมในการลดการปล่อยก๊าซเรือนกระจกออกสู่บรรยากาศ </t>
  </si>
  <si>
    <t xml:space="preserve">1.ถ่ายทอดองค์ความรู้ด้านการพัฒนาให้กับผู้ประกอบการ
2.จัดทำหลักสูตรในการตรวจประเมิน
3.ตรวจประเมินและป้องกันแก้ไขปัญหามลพิษ(อากาศ) และการจัดการของเสียจากโรงงงานอุตสาหกรรม
</t>
  </si>
  <si>
    <t xml:space="preserve">1.วิเคราะห์ทบทวน ปรับปรุงแผนควบคุมภาวะฉุกเฉินโรงงานอุตสาหกรรม หน่วยงานราชการ และชุมชน 
2.จัดทำโครงการนำร่องเพื่อจัดทำแผนชุมชนและฝึกซ้อมแผนชุมชน
</t>
  </si>
  <si>
    <t>1.จัดฝึกอบรมและให้คำปรึกษาให้ผู้ประกอบการเข้าใจแนวทางการดำเนินงานที่เป็นไปตามมาตรฐาน LWG</t>
  </si>
  <si>
    <t>1.จัดฝึกอบรมและให้คำปรึกษาให้ผู้ประกอบการเข้าใจแนวทางการพัฒนาสถานประกอบการนำของเสียมาใช้ประโยชน์ 
และการพัฒนาธุรกิจรีไซเคิลเพื่อเพิ่มมูลค่าและใช้ประโยชน์กากอุตสาหกรรม</t>
  </si>
  <si>
    <t>1.พัฒนากระบวนทัศน์ใหม่ให้แก่ผู้ประกอบกิจการใหม่แก่ผู้ประกอบกิจการโรงงานอุตสาหกรรมกลุ่มเป้าหมาย 20 ราย
2.พัฒนารวบรวมเครื่องมือการประเมิน
3.คัดเลือกผู้ประกอบการโรงงานในพื้นที่ และสมัครใจเข้าร่วมโครงการจำนวน 5 ราย เพื่อทำกิจกรรม CSV เต็มรูปแบบ
4.เผยแพร่วิธีการทำ CSV ในเว็บไชต์กรมโรงงานอุตสาหกรรมและสื่อออนไลน์
5.ประชุม ประชาสัมพันธ์เผยแพร่องค์ความรู้ด้านความรับผิดชอบต่อสังคมอย่างน้อย 1 ครั้ง โดยมีผู้เข้าร่วมไม่น้อยกว่า 100 คน</t>
  </si>
  <si>
    <t xml:space="preserve">1.ศึกษาและวิเคราะห์ข้อมูลอุตสาหกรรมฟอกหนังและอุตสาหกรรมต่อเนื่องในประเทศไทย
2.ศึกษาความเชื่อมโยงระหว่างอุตสาหกรรมฟอกหนังและการท่องเที่ยวของการติดต่อซื้อขายผลิตภัณฑ์หนัง
3.วิเคราะห์ความเป็นไปได้ในการจัดทำศูนย์ออกแบบผลิตภัณฑ์ ศูนย์การท่องเที่ยวหนังและผลิตภัณฑ์หนังรวมถึงการพัฒนาแหล่งแสดงสินค้าและผลิตภัณฑ์อื่นของจังหวัด เพื่อยกระดับเป็นศูนย์รวมสินค้าและแหล่งท่องเที่ยวของจังหวัด
</t>
  </si>
  <si>
    <t xml:space="preserve">1.ตั้งศูนย์เมืองอุตสาหกรรมเชิงนิเวศส่วนกลาง
2.บริหารจัดการและขับเคลื่อนการพัฒนาเมืองอุตสาหกรรมเชิงนิเวศระดับจังหวัดตามกรอบการเป็นเมืองอุตสาหกรรมเชิงนิเวศ
</t>
  </si>
  <si>
    <t>1.จ้างผู้เชี่ยวชาญในการวิจัยและพัฒนานวัตกรรมการจัดมลพิษอุตสาหกรรม</t>
  </si>
  <si>
    <t>1.ปรับปรุงกฏ ระเบียบ ให้เอื้อต่อการพัฒนาเมืองอุตสาหกรรมเชิงนิเวศ</t>
  </si>
  <si>
    <t xml:space="preserve">1.ประชาสัมพันธ์และเผยแพร่โครงการอุตสาหกรรมเชิงนิเวศและอุตสาหกรรมสีเขียว
2.จัดอบรมให้ความรู้ด้านการพัฒนาสู่โรงงานอุตสาหกรรมเชิงนิเวศและอุตสาหกรรมสีเขียวพร้อมการนำเสนอภาพลักษณ์ที่ดีของอุตสาหกรรมต่อชุมชน
3.ส่งเสริมให้เกิดโรงงานอุตสาหกรรมเชิงนิเวศในเชิงลึก
4.จัดทำฐานข้อมูลโรงงานที่ได้รับการส่งเสริมและได้รับรองอุตสาหกรรมสีเขียว
</t>
  </si>
  <si>
    <t>1.อบรมถ่ายทอดเทคโนโลยีและศึกษาดูงานการผลิตข้าวปลอดภัยและได้มาตรฐาน
2.จัดทำแปลงสาธิตการผลิตข้าวปลอดภัยและได้มาตรฐาน
3.จัดทำแปลงส่งเสริมผลิตข้าวปลอดภัยและได้มาตรฐาน
4.ส่งเสริมและพัฒนาเกษตรกรผู้ปลูกข้าวสู่การรับรองมาตรฐาน GAP</t>
  </si>
  <si>
    <t xml:space="preserve">1.อบรมถ่ายทอดเทคโนโลยีการผลิตมะพร้าวน้ำหอมให้มีคุณภาพและมาตรฐาน
2.จัดทำแปลงสาธิตการผลิตมะพร้าวน้ำหอมให้มีคุณภาพและมาตรฐาน
3.จัดทำแปลงส่งเสริมผลิตมะพร้าวน้ำหอมให้มีคุณภาพและมาตรฐาน
4.ส่งเสริมและพัฒนาเกษตรกรผู้ปลูกมะพร้าวน้ำหอมเพื่อเตรียมความพร้อมเข้าสู่ระบบการรับรองมาตรฐาน GAP พืช
</t>
  </si>
  <si>
    <t>1.จ้างเหมาบริการจัดงาน “มหกรรมสินค้าเกษตรปลอดภัยและของดีเมืองปากน้ำ” ระยะเวลา 10 วัน กิจกรรมในงานประกอบด้วย การจัดนิทรรศการเทิดพระเกียรติฯ นิทรรศการแบบมีชีวิตผลการดำเนินงานส่งเสริมการเกษตรในพื้นที่ Smart Product การประกวดผลผลิตทางการเกษตร การสาธิตการเพิ่มมูลค่าผลผลิตสินค้าเกษตร คลินิกเกษตร การเจรจาธุรกิจ และการออกร้านจำหน่ายสินค้าเกษตรปลอดภัยและของดีเมืองปากน้ำ</t>
  </si>
  <si>
    <t>1.ขุดลอกคลอง และลำรางสาธารณะที่ตื้นเขิน
2.กำจัดวัชพืชที่กีดขวางทางน้ำโดยการตัด และขุดลอก</t>
  </si>
  <si>
    <t>1.ปรับปรุง/ซ่อมแซมระบบชลประทานและสิ่งประกอบ</t>
  </si>
  <si>
    <t>1.ส่งเสริมและเพิ่มขีดความสามารถในการแข่งขันภาคอุตสาหกรรมของจังหวัดสมุทรปราการ</t>
  </si>
  <si>
    <t xml:space="preserve">1.ปรับปรุง/ซ่อมแซมเขื่อน
2.ปรับปรุง/ซ่อมแซมประตูระบายน้ำ รวมทั้งทดระบายน้ำ
</t>
  </si>
  <si>
    <t>1.จัดซื้อวัสดุ เคมีภัณฑ์ ครุภัณฑ์และอุปกรณ์สนับสนุนหน่วยงานที่เกี่ยวข้อง</t>
  </si>
  <si>
    <t xml:space="preserve">1.จัดประชุมเชิงปฏิบัติการร่วมกับหน่วยงานที่เกี่ยวข้อง
2.ให้การสนับสนุนงบประมาณในการปฏิบัติงานป้องกันโรคพิษสุนัขบ้า
3.เก็บรวบรวมข้อมูลจำนวนประชากรสัตว์ที่ได้รับวัคซีน
</t>
  </si>
  <si>
    <t>1.สัมมนาเชิงปฏิบัติการเพื่อพัฒนาศักยภาพการบริหารจัดการและพัฒนาบรรจุภัณฑ์</t>
  </si>
  <si>
    <t xml:space="preserve">1.ก่อสร้าง/ปรับปรุงอาคารเรียนและสิ่งประกอบ
2.ก่อสร้าง/ปรับปรุงสิ่งอำนวยความสะดวกและสิ่งประกอบ
3.ก่อสร้าง/ปรับปรุงลานอเนกประสงค์และสิ่งประกอบ
</t>
  </si>
  <si>
    <t>1.จัดหาวัสดุ/ครุภัณฑ์ที่ใช้ในการเรียนการสอน</t>
  </si>
  <si>
    <t>1.ถ่ายทอดองค์ความรู้ให้กับบุคลากรทางการศึกษาและเจ้าหน้าที่ที่เกี่ยวข้อง</t>
  </si>
  <si>
    <t xml:space="preserve">1.ก่อสร้าง/ปรับปรุงสิ่งอำนวยความสะดวก
2.พัฒนาบุคลากรในการให้บริการประชาชน
</t>
  </si>
  <si>
    <t xml:space="preserve">1.ก่อสร้าง/ปรับปรุงลานอเนกประสงค์และสิ่งประกอบ
2.ก่อสร้าง/ปรับปรุงสิ่งอำนวยความสะดวก
3.จัดหาเครื่องมือ/อุปกรณ์การแพทย์ที่ทันสมัย
4.พัฒนาบุคลากรด้านสาธารณสุขในการให้บริการประชาชน
5.ประชาสัมพันธ์ และรณรงค์การให้บริการด้านสาธารณสุข
</t>
  </si>
  <si>
    <t xml:space="preserve">1.ก่อสร้าง/ปรับปรุงสิ่งอำนวยความสะดวกภายในสถานศึกษา
2.ก่อสร้าง/ปรับปรุงอาคารและสิ่งประกอบ
3.ก่อสร้าง/ปรับปรุงลานอเนกประสงค์และสิ่งประกอบ
</t>
  </si>
  <si>
    <t xml:space="preserve">1.การบริการระบบประปา
2.การบริการระบบไฟฟ้า
3.การบริการระบบอินเตอร์เน็ต
</t>
  </si>
  <si>
    <t xml:space="preserve">1.ปรับปรุงข้อมูลพื้นฐานประจำศูนย์เรียนรู้การเพิ่มประสิทธิภาพการผลิตสินค้าเกษตร (ศพก.) และศูนย์เครือข่าย
2.ปรับปรุงจัดทำฐานเรียนรู้ ศพก. และศูนย์เครือข่าย
3.ปรับปรุงและพัฒนาแปลงเรียนรู้ ศพก. และศูนย์เครือข่าย
4.พัฒนาศักยภาพเกษตรกรต้นแบบ ศพก. และศูนย์เครือข่าย
</t>
  </si>
  <si>
    <t>1.ถ่ายทอดองค์ความรู้แนวเกษตรทฤษฏีใหม่</t>
  </si>
  <si>
    <t>1.จัดตั้งศูนย์เรียนรู้เศรษฐกิจพอเพียงด้านการเลี้ยงสัตว์</t>
  </si>
  <si>
    <t xml:space="preserve">1.ประชุมเชิงปฏิบัติการคณะกรรมการบริหารหมู่บ้านตามปรัชญาของเศรษฐกิจพอเพียง
2.จัดเวทีสร้างการเรียนรู้ตามปรัชญาเศรษฐกิจพอเพียงและสร้างระบบการบริหารจัดการชุมชน
3.ปรับภูมิทัศน์ และฐานการเรียนรู้
4.มหกรรมรวมพลังเครือข่ายชุมชนคนวิถีพอเพียง 
5.ประชาสัมพันธ์หมู่บ้านเศรษฐกิจพอเพียงสู่ความยั่งยืน
</t>
  </si>
  <si>
    <t xml:space="preserve">1.ส่งเสริมแนวคิด ความรู้ และทักษะในการประกอบอาชีพให้แก่กลุ่มผู้ด้อยโอกาสต่างๆ และประชาชนในเขตพื้นที่จังหวัดสมุทรปราการ
2.จัดการฝึกอบรม/กิจกรรม ในเขตพื้นที่จังหวัดสมุทรปราการ
</t>
  </si>
  <si>
    <t xml:space="preserve">1.ส่งเสริมความรู้ทักษะ ความชำนาญในการฝึกอาชีพด้านต่างๆ ให้คนพิการ ผู้ดูแลคนพิการ ผู้ช่วยคนพิการอาสาสมัคร
2.จัดการฝึกอบรม/กิจกรรม ในเขตพื้นที่จังหวัดสมุทรปราการ
</t>
  </si>
  <si>
    <t xml:space="preserve">1.ถ่ายทอดองค์ความรู้หลักสูตรระยะสั้น
2.สนับสนุนปัจจัยการดำเนินการ
3.จัดหาช่องทางการจัดจำหน่าย
</t>
  </si>
  <si>
    <t xml:space="preserve">1.ก่อสร้างถนนและสิ่งประกอบที่เป็นเส้นทางใหม่
2.ก่อสร้างถนนและสิ่งประกอบที่เป็นเส้นทางเชื่อมต่อ
</t>
  </si>
  <si>
    <t>1.ก่อสร้างถนนและสิ่งประกอบที่เป็นเส้นทางเชื่อมต่อถนนสายรอง</t>
  </si>
  <si>
    <t>1.ปรับปรุง/ซ่อมแซมที่เป็นเส้นทางสายหลัก</t>
  </si>
  <si>
    <t>1.ปรับปรุง/ซ่อมแซมที่เป็นเส้นทางสายรอง</t>
  </si>
  <si>
    <t xml:space="preserve">1.ปรับปรุง/ซ่อมแซมสัญญาณจราจรและสิ่งอำนวยความสะดวก
2.ประชาสัมพันธ์แจ้งเตือนเส้นที่ดำเนินการปรับปรุง
</t>
  </si>
  <si>
    <t xml:space="preserve">1.ปรับปรุง/ซ่อมแซมศูนย์ควบคุมและสั่งการจราจรทางบกที่ชำรุดทรุดโทรม
2.จัดหาอุปกรณ์/ครุภัณฑ์ศูนย์ควบคุมและสั่งการจราจรทางบก
</t>
  </si>
  <si>
    <t xml:space="preserve">1.จัดทำป้ายจราจร และสื่อประชาสัมพันธ์ </t>
  </si>
  <si>
    <t>1.รณรงค์ประชาสัมพันธ์การสวมหมวกกันน็อคให้กับประชาชน</t>
  </si>
  <si>
    <t>1.ฝึกอบรมอาสาสมัครจราจรเชิงวิชาการและเชิงปฏิบัติ</t>
  </si>
  <si>
    <t xml:space="preserve">1.สำรวจความคิดเห็นประชาชน
2.ก่อสร้างแนวถนนทางหลวงเดิม/ถนนตัดใหม่และสิ่งอำนวยความสะดวก
</t>
  </si>
  <si>
    <t>ก่อสร้าง/ปรับปรุงทางพร้อมสิ่งอำนวยความสะดวก</t>
  </si>
  <si>
    <t>1.ก่อสร้าง/ปรับปรุงทางและสะพาน</t>
  </si>
  <si>
    <t>1.ก่อสร้าง/ปรับปรุงสิ่งอำนวยความสะดวก</t>
  </si>
  <si>
    <t>1.ก่อสร้าง/ปรับปรุงทางสิ่งอำนวยความสะดวก</t>
  </si>
  <si>
    <t>1.ปรับปรุง/ซ่อมแซมอาคารและสิ่งประกอบ</t>
  </si>
  <si>
    <t xml:space="preserve">1.ประชาสัมพันธ์เชิญชวน
2.จัดกิจกรรมการท่องเที่ยวแบบ “one day trip”
</t>
  </si>
  <si>
    <t xml:space="preserve">1.ถ่ายทอดองค์ความรู้
2.ฝึกทักษะ และพัฒนาความรู้นำไปต่อยอดในการพัฒนาธุรกิจบริการ
3.ส่งเสริมการรวมกลุ่มเพื่อสร้างความเข้มแข็ง
</t>
  </si>
  <si>
    <t xml:space="preserve">1.จัดทำสื่อประชาสัมพันธ์ทุกรูปแบบ
2.กิจกรรม Road show ด้านการท่องเที่ยว
</t>
  </si>
  <si>
    <t>1.จัดงานวันรำลึกร.ศ.112</t>
  </si>
  <si>
    <t>1.สนับสนุนการจัดงานประเพณีสงกรานต์</t>
  </si>
  <si>
    <t>1.จัดงานสมโภชสมุทรปราการ ณ บริเวณศาลากลางจังหวัดสมุทรปราการ</t>
  </si>
  <si>
    <t>1.จัดงานในช่วงเทศกลางปีใหม่ ณ บริเวณตลาดน้ำบางน้ำผึ้ง</t>
  </si>
  <si>
    <t xml:space="preserve">1.จัดทำนิตยสาร รายเดือน ที่มีเนื้อหาเกี่ยวกับการท่องเที่ยว
2.ประชาสัมพันธ์ด้านการท่องเที่ยวและด้านอื่น ๆ 
</t>
  </si>
  <si>
    <t>1.จัดกิจกรรมในงานนมัสการองค์พระสมุทรเจดีย์และงานกาชาดจังหวัดสมุทรปราการ</t>
  </si>
  <si>
    <t>3.จัดงานลอยกระทงจังหวัดสมุทรปราการ</t>
  </si>
  <si>
    <t xml:space="preserve">1.ออกแบบผลิตสื่อ หนังสือ คู่มือการโฆษณาประชาสัมพันธ์
2.จัดนิทรรศการ การจัดกิจกรรมฝึกอบรมและการประชาสัมพันธ์
</t>
  </si>
  <si>
    <t>1.จัดงานแสดง ณ อาคารชาเลนเจอร์ 1 – 3 ศูนย์การแสดงสินค้าและการประชุม อิมแพ็ค เมืองทองธานี จังหวัดนนทบุรี หรือสถานที่อื่นที่เหมาะสม</t>
  </si>
  <si>
    <t>2.จัดทำป้ายประชาสัมพันธ์การท่องเที่ยวจังหวัดสมุทรปราการ (Billboard) จำนวน 2 ป้าย</t>
  </si>
  <si>
    <t xml:space="preserve">1.จัดกิจกรรมการท่องเที่ยวในพื้นที่จังหวัด </t>
  </si>
  <si>
    <t xml:space="preserve">1.พัฒนาทักษะการผลิตสินค้า OTOP และสินค้าชุมชน
2.ส่งเสริมสินค้า OTOP และสินค้าชุมชนให้ได้รับการรองมาตรฐาน
</t>
  </si>
  <si>
    <t>1.ถ่ายทอดองค์ความรู้และพัฒนาทักษะการเพิ่มมูลค่าเพิ่มสินค้าและบริการ</t>
  </si>
  <si>
    <t>1.จัดกิจกรรมแสดงสินค้าสินค้า OTOP ของจังหวัดสมุทรปราการ</t>
  </si>
  <si>
    <t xml:space="preserve">1.ประชาสัมพันธ์เชิญชวน
2.จัดกิจกรรมการจำหน่ายสินค้า OTOPและสินค้าชุมชน 
</t>
  </si>
  <si>
    <t xml:space="preserve">1.พัฒนาบุคลากรในหน่วยงานให้มีความรู้ความสามารถ ตลอดจนทัศนคติที่ดีในการปฏิบัติงาน ทำให้สามารถให้บริการได้อย่างมีคุณภาพมาตรฐาน
2.พัฒนาระบบรถนำขบวน ในกรณีนำขบวนบุคคลสำคัญหรือแขกของรัฐบาล และหน่วยงานภาครัฐ  สถาบันต่างๆ ตลอดจนคณะนักท่องเที่ยว ที่เดินทางไปตามพื้นที่ต่างๆ
3.พัฒนาระบบเทคโนโลยีสารสนเทศเพื่อให้บริการนักท่องเที่ยวได้อย่างมีคุณภาพ 
</t>
  </si>
  <si>
    <t>1.ถ่ายทอดองค์ความรู้ให้กับบุคลากรและเจ้าหน้าที่ที่เกี่ยวข้อง</t>
  </si>
  <si>
    <t xml:space="preserve">1.ประชุมสัญจรเครือข่ายกองทุนแม่ของแผ่นดินจังหวัดสมุทรปราการ  
2.สัมมนาเชิงปฏิบัติการขับเคลื่อนการดำเนินงานป้องกันและแก้ไขปัญหายาเสพติดผ่านกระบวนการมีส่วนร่วมของหมู่บ้าน/ชุมชนกองทุนแม่ของแผ่นดินจังหวัดสมุทรปราการ
3.ประชุมเชิงปฏิบัติการวิทยากรกระบวนการเพื่อขับเคลื่อนงานหมู่บ้าน/ชุมชนกองทุนแม่ของแผ่นดินจังหวัดสมุทรปราการ 
4. มหกรรมรวมพลังกองทุนแม่ของแผ่นดินจังหวัดสมุทรปราการ
</t>
  </si>
  <si>
    <t>1.ถ่ายทอดองค์ความรู้เชิงวิชาการและเชิงปฏิบัติ</t>
  </si>
  <si>
    <t>1.ถ่ายทอดองค์ความรู้เชิงปฏิบัติและเชิงวิชาการ</t>
  </si>
  <si>
    <t xml:space="preserve">1.จัดนิทรรศการเฉลิมพระเกียรติ
2.จัดกิจกรรมเฉลิมพระเกียรติในวันสำคัญ
3.จัดกิจกรรมตามแนวทางพระราชดำริ
</t>
  </si>
  <si>
    <t xml:space="preserve">1.จัดตั้งเครือข่ายอาสาสมัครประชาธิปไตย
2.อบรมให้ความรู้ทางวิชาการ
</t>
  </si>
  <si>
    <t xml:space="preserve">1.พัฒนาระบบบริการเรื่องร้องเรียน
2.ประชาสัมพันธ์ข้อมูลสาร
3.จัดตั้งศูนย์ไกล่เกลี่ยเรื่องร้องเรียน
4.ฝึกอบรมประชาชนในการไกลเกลี่ย ประนีประนอมข้อพิพาทระดับหมู่บ้าน/ชุมชน
</t>
  </si>
  <si>
    <t xml:space="preserve">1.ฝึกอบรมทางวิชาการ
2.จัดหารถนำขบวน และวัสดุ/อุปกรณ์ในการรักษาความปลอดภัย
</t>
  </si>
  <si>
    <t xml:space="preserve">1.อบรมให้ความรู้เกี่ยวกับการป้องกันสาธารณภัย และอื่น ๆ </t>
  </si>
  <si>
    <t xml:space="preserve">1.จัดตั้งเครือข่ายการเฝ้าระวัง พร้อมทั้งพัฒนาทักษะ
2.จัดตั้งศูนย์อำนวยความสะดวกเฝ้าระวังและเตือนภัยที่เกิดภัยธรรมชาติ
</t>
  </si>
  <si>
    <t xml:space="preserve">1.ซ่อมแซม/บำรุงรักษาเครื่องมือ และวัสดุ/อุปกรณ์
2.จัดหาเครื่องมือ และวัสดุ/อุปกรณ์เพิ่มเติม
</t>
  </si>
  <si>
    <t>1.จัดตั้งศูนย์ข้อมูลในการเตือนภัย และเผยแพร่ข้อมูลเพื่อระงับ และเตือนภัย</t>
  </si>
  <si>
    <t xml:space="preserve">1.แจกจ่ายถุงยังชีพ
2.ตรวจประเมินสุขภาพประชาชนที่ได้รับผลกระทบ
3.จัดหาสิ่งอำนวยความสะดวก
</t>
  </si>
  <si>
    <t>ความสอดคล้องกับประเด็น
การพัฒนาภาค</t>
  </si>
  <si>
    <t>กรมโรงงานอุตสาหกรรม/
กระทรวงอุตสาหกรรม</t>
  </si>
  <si>
    <t>กรมส่งเสริมอุตสาหกรรม
/กระทรวงอุตสาหกรรม</t>
  </si>
  <si>
    <t>กรมส่งเสริมการเกษตร
/กระทรวงเกษตรและสหกรณ์</t>
  </si>
  <si>
    <t>กรมโยธาธิการและผังเมือง/กระทรวงมหาดไทย</t>
  </si>
  <si>
    <t xml:space="preserve">
กรมชลประทาน/
กระทรวงเกษตรและสหกรณ์
</t>
  </si>
  <si>
    <t xml:space="preserve">
กรมส่งเสริมการเกษตร /
กระทรวงเกษตรและสหกรณ์
</t>
  </si>
  <si>
    <t>สำนักงานปลัดกระทรวงเกษตรและสหกรณ์
/กระทรวงเกษตรและสหกรณ์</t>
  </si>
  <si>
    <t>สำนักงานปลัดกระทรวงอุตสาหกรรม/กระทรวงอุตสาหกรร</t>
  </si>
  <si>
    <t>กรมชลประทาน/
กระทรวงเกษตรและสหกรณ์</t>
  </si>
  <si>
    <t>กรมพัฒนาฝีมือแรงงาน/
กระทรวงแรงงาน</t>
  </si>
  <si>
    <t xml:space="preserve">กรมพัฒนาชุมชน/กระทรวงมหาดไทย
</t>
  </si>
  <si>
    <t xml:space="preserve">กรมปศุสัตว์/
กระทรวงเกษตรและสหกรณ์
</t>
  </si>
  <si>
    <t xml:space="preserve">กรมการปกครอง/
กระทรวงมหาดไทย
</t>
  </si>
  <si>
    <t>กรมส่งเสริมการเกษตรจังหวัด/กระทรวงเกษตรและสหกรณ์</t>
  </si>
  <si>
    <t>สำนักงานปลัดกระทรวงศึกษาธิการ
/กระทรวง
ศึกษาธิการ</t>
  </si>
  <si>
    <t>สำนักงานปลัดกระทรวงเกษตรและสหกรณ์/
กระทรวงเกษตรและสหกรณ์</t>
  </si>
  <si>
    <t>สำนักงานปลัดกระทรวงสาธารณสุข/
กระทรวงสาธารณสุข</t>
  </si>
  <si>
    <t>กรมทางหลวง/
กระทรวงคมนาคม</t>
  </si>
  <si>
    <t>กรมทางหลวงชนบท/
กระทรวงคมนาคม</t>
  </si>
  <si>
    <t>กรมทางหลวง/
กรมทางหลวงชนบท/
กระทรวงคมนาคม</t>
  </si>
  <si>
    <t>สำนักงานตำรวจแห่งชาติ</t>
  </si>
  <si>
    <t xml:space="preserve">สำนักงานตำรวจแห่งชาติ
</t>
  </si>
  <si>
    <t>กรมทางหลวง/
กระทรวงคมนาคม/
สำนักงานตำรวจแห่งชาติ</t>
  </si>
  <si>
    <t>สำนักงานตำรวจแห่งชาติ/
กรมการขนส่งทางบก/
กระทรวงคมนาคม</t>
  </si>
  <si>
    <t xml:space="preserve">กรมทางหลวง/
กรมทางหลวงชนบท/
กระทรวงคมนาคม
</t>
  </si>
  <si>
    <t xml:space="preserve">สำนักงานปลัดกระทรวงการท่องเที่ยวและกีฬา/ 
กระทรวงการท่องเที่ยวและกีฬา
</t>
  </si>
  <si>
    <t>การท่องเที่ยวแห่งประเทศไทย</t>
  </si>
  <si>
    <t>กรมการพัฒนาชุมชน/กระทรวงมหาดไทย</t>
  </si>
  <si>
    <t>กรมพัฒนาชุมชน/
กระทรวงมหาดไทย</t>
  </si>
  <si>
    <t>กรมการปกครอง/
กระทรวงมหาดไทย</t>
  </si>
  <si>
    <t>กรมการปกครอง/
สำนักงานปลัดกระทรวงมหาดไทย/
กระทรวงมหาดไทย</t>
  </si>
  <si>
    <t>กรมการปกครอง/
กระทรวงมหาดไทย
สำนักงานอัยการสูงสุด
สำนักงานปลัดกระทรวงยุติธรรม/กระทรวงยุติธรรม
สำนักงานปลัดกระทรวงพัฒนาสังคมและความมั่นคงของมนุษย์/กระทรวงพัฒนาสังคมและความมั่นคงของมนุษย์</t>
  </si>
  <si>
    <t xml:space="preserve">สำนักงานตำรวจแห่งชาติ </t>
  </si>
  <si>
    <t>สำนักงานปลัดกระทรวงแรงงาน/
กระทรวงแรงงาน</t>
  </si>
  <si>
    <t>กรมป้องกันและบรรเทา
สาธารณภัย/
กระทรวงมหาดไทย</t>
  </si>
  <si>
    <t>สนง.ศึกษาธิการจังหวัดสมุทรปราการ
สพม .6</t>
  </si>
  <si>
    <t>(3) ร้อยละที่เพิ่มขึ้นของเด็กและเยาวชนที่ได้รับการเสริมสร้างภูมิคุ้มกันเพื่อป้องกันและแก้ไขปัญหายาเสพติด</t>
  </si>
  <si>
    <t>1. สนง.สวัสดิการและคุ้มครองแรงงานจังหวัดสมุทรปราการ
2. ที่ทำการปกครองจังหวัดสมุทรปราการ</t>
  </si>
  <si>
    <t>1. ส่งเสริมและพัฒนาสถานประกอบการสู่อุตสาหกรรมสีเขียว ( Green Industry)</t>
  </si>
  <si>
    <t>1. ออกแบบผังพัฒนาพื้นที่เฉพาะเพื่อป้องกันการกัดเซาะชายฝั่งทะเลสมุทรปราการ</t>
  </si>
  <si>
    <t>1. สำรวจและออกแบบการพัฒนาพื้นที่โดยรอบสถานีรถไฟฟ้าสายสีเขียวอ่อน ระยะทาง 12.6 กิโลเมตร</t>
  </si>
  <si>
    <t>1.  ศูนย์พัฒนาเมืองอุตสาหกรรมเชิงนิเวศ (Eco Center)  จังหวัดสมุทรปราการ</t>
  </si>
  <si>
    <t>1. ส่งเสริมความรู้ด้านกฎหมายผังเมืองและสิ่งแวดล้อมจังหวัดสมุทรปราการ</t>
  </si>
  <si>
    <t>1. ยกระดับผลิตภัณฑ์ภาคเกษตรสู่ตลาดโลก</t>
  </si>
  <si>
    <t>1. ส่งเสริมการจัดการขยะและน้ำเสียชุมชน ณ แหล่งกำเนิด จังหวัดสมุทรปราการ</t>
  </si>
  <si>
    <t>1. ก่อสร้างเขื่อนเรียงหินป้องกันการกัดเซาะชายฝั่งทะเล หมู่ที่ 9 ตำบลคลองด่าน อำเภอบางบ่อ จังหวัดสมุทรปราการ 
2.  ก่อสร้างเขื่อนเรียงหินป้องกันการกัดเซาะชายฝั่งทะเล หมู่ที่ 11 ตำบลคลองด่าน อำเภอบางบ่อ จังหวัดสมุทรปราการ</t>
  </si>
  <si>
    <t>อบรมสัมมนาผู้ประกอบการและจัดงานเผยแพร่ประชาสัมพันธ์ผลิตภัณฑ์อุตสาหกรรมและผลิตภัณฑ์ชุมชน (แสดงและจำหน่ายผลิตภันฑ์)</t>
  </si>
  <si>
    <t>1. การขยายโอกาศในการสร้างอาชีพใหม่ให้กับแรงงานนอกระบบ</t>
  </si>
  <si>
    <t>1. รณรงค์เสริมสร้างสุขภาพแรงงานเพื่ออาชีวอนามัยในการทำงานที่ดี สู่ไทยแลนด์ 4.0</t>
  </si>
  <si>
    <t>1.ถ่ายทอดองค์ความรู้ และพัฒนาทักษะอาชีพ</t>
  </si>
  <si>
    <t>1. พัฒนาผลิตภาพแรงงานเพื่อเพิ่มต้นทุนชีวิต</t>
  </si>
  <si>
    <t>1. เสริมสร้างคุณธรรมจริยธรรมเพื่อส่งเสริมการปฏิบัติตามหลักธรรมของศาสนา</t>
  </si>
  <si>
    <t>1. ส่งเสริมการปฏิบัติตามหลักศีล 5 เพื่อสร้างภูมิคุ้มกันให้กับประชาชน</t>
  </si>
  <si>
    <t xml:space="preserve">1. สัมมนาเรื่องการพัฒนาผลิตภัณฑ์อาหาร ของดีของเด่น จังหวัดสมุทรปราการ  
2. การแข่งขันประกวดทำเมนูอาหาร
</t>
  </si>
  <si>
    <t xml:space="preserve">1.พัฒนาศักยภาพผู้ผลิต ผู้ประกอบการ ด้านการพัฒนาผลิตภัณฑ์การท่องเที่ยว ชุมชนและส่งเสริมการตลาด
2.พัฒนาผลิตภัณฑ์ต้นแบบ โดยเชื่อมโยงกับการท่องเที่ยวเชิงสร้างสรรค์ (Creative Tourism)
</t>
  </si>
  <si>
    <t>1.รวบรวมและวิเคราะห์ข้อมูลเพื่อการวางแผนในการศึกษาวิจัย
2. ประชุมคณะทำงานฯ วางแผนการดำเนินงานศึกษาวิจัย
3. จัดอบรมให้ความรู้บุคลากรที่เกี่ยวข้อง
4. ดำเนินการศึกษาปัญหาด้านสังคม สิ่งแวดล้อม ด้านประชากรและประชากรแฝงในเขตจังหวัดสมุทรปราการ ร่วมกับมหาวิทยาลัยมหิดล
5. สรุปผลการศึกษาวิจัยฯ และเผยแพร่</t>
  </si>
  <si>
    <t xml:space="preserve">1.ร้างภูมิคุ้มกันให้เด็กและเยาวชนก่อนวัยเสี่ยง
2.จัดทำค่ายปรับเปลี่ยนพฤติกรรมนักเรียน
3.จัดตั้งสภานักเรียน
4.อบรมครูแกนนำป้องกันยาเสพติด
5.พัฒนากิจกรรมห้องอุ่นใจ
6.อบรมปฏิบัติธรรมเรือนจำธรรมบำบัดผู้ต้องขังติดยาเสพติด
7.ฝึกอบรมลูกเสือวิสามัญต้านยาเสพติด
-รณรงค์ประชาสัมพันธ์เนื่องในวันต่อต้านยาเสพติดโลก 26 มิถุนายน
-ขับเคลื่อนแผนประชารัฐร่วมใจสร้างหมู่บ้าน/ชุมชนมันคงปลอดภัยยาเสพติด
-สัมมนาเชิงปฏิบัติการเพื่อเพิ่มประสิทธิภาพบุคลากรเพื่อปฏิบัติงานด้านยาเสพติด
</t>
  </si>
  <si>
    <t xml:space="preserve">1.ถ่ายทอดองค์ความรู้แก่ผู้ต้องขังยาเสพติดเรื่องโรคสมองติดยา
2.ฝึกอาชีพระยะสั้นให้แก่ผู้ต้องขังคดียาเสพติด
3.ฟื้นฟูสมรรถภาพผู้ต้องขังที่ติดยาเสพติด
</t>
  </si>
  <si>
    <t xml:space="preserve">1.การสร้างเครือข่ายด้านยาเสพติด
2.ตรวจติดตามการจัดทำระบบมาตรฐานการป้องกันและแก้ไขปัญหายาเสพติดในสถานประกอบกิจการ
3.สร้างแรงจูงใจการเข้าร่วมจัดทำระบบมาตรฐานการป้องกันและแก้ไขปัญหายาเสพติด
</t>
  </si>
  <si>
    <t xml:space="preserve">1.ถ่ายทอดองค์ความรู้เชิงวิชาการและเชิงปฏิบัติ
2.จัดตั้งเครือข่ายและหาสมาชิกเครือข่าย
</t>
  </si>
  <si>
    <t>-จัดตั้งจุดตรวจและค้นหาสิ่งผิดกฎหมาย</t>
  </si>
  <si>
    <t>1.ถ่ายทอดองค์ความรู้เชิงวิชาการและเชิงปฏิบัติ
2.จัดตั้งจุดตรวจและค้นหาสิ่งผิดกฎหมาย</t>
  </si>
  <si>
    <t xml:space="preserve">1.ประชุมร่วมกับหน่วยงานที่เกี่ยวข้องในการกำหนดมาตรการดูแลผู้เรียนที่มีพฤติกรรมเลี่ยง  
2.จัดค่ายทักษะชีวิต ให้กับผู้เรียนในระดับประถมศึกษา มัธยมศึกษาและระดับประกาศนียบัตรวิชาชีพ (ปวส.)3.อบรมผู้เรียน  ให้ความรู้ด้านคุณธรรม จริยธรรม ทักษะชีวิต
4.ป้องกันยาเสพติด ทะเลาะวิวาทและตั้งครรภ์ก่อนวัยอันควร และกิจกรรม   จิตอาสา  จำนวน  ๓ วัน  ๒  คืน
</t>
  </si>
  <si>
    <t>บัญชีรายการชุดโครงการ (Project Brief)</t>
  </si>
  <si>
    <t xml:space="preserve">1. สนง. ศึกษาธิการจังหวัดฯ
2. สนง. เขตพื้นที่การศึกษามัธยมศึกษา เขต 6
3. มหาวิทยาลัยราชภัฎธนบุรี </t>
  </si>
  <si>
    <t>กิจกรรมหลักที่ 5.4 การยกระดับคุณภาพภาษาต่างประเทศให้แก่สถานศึกษาด้วยการใช้เทคโนโลยี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</si>
  <si>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</si>
  <si>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(1) ร้อยละที่เพิ่มขึ้นของโรงงานอุตสาหกรรมที่ผ่านการรับรองอุตสาหกรรมสีเขียวระดับที่ 1-5 ที่ใบรับรองยังไม่หมดอายุ</t>
  </si>
  <si>
    <t xml:space="preserve">(4) ร้อยละที่เพิ่มขึ้นของจำนวนเกษตรกรที่ได้รับรองมาตรฐานสินค้าเกษตรปลอดภัย (GAP) </t>
  </si>
  <si>
    <t>2. โครงการที่ 2 เมืองอุตสาหกรรมเชิงนิเวศ จังหวัดสมุทรปราการ</t>
  </si>
  <si>
    <t>สำนักงานชลประทานที่ 11 กรมชลประทาน</t>
  </si>
  <si>
    <t>แบบ จ. 1</t>
  </si>
  <si>
    <t xml:space="preserve">(1) ร้อยละที่เพิ่มขึ้นของมูลค่าผลิตภัณฑ์มวลรวมจังหวัด </t>
  </si>
  <si>
    <t xml:space="preserve">(4) ร้อยละของผู้ประกอบการได้รับการคุ้มครองด้านทรัพย์สินทางปัญญา </t>
  </si>
  <si>
    <t>1.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</si>
  <si>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กิจกรรมหลักที่ 1.10 การยกระดับคุณภาพภาษาต่างประเทศให้แก่สถานศึกษาและสถานประกอบการในพื้นที่</t>
  </si>
  <si>
    <t>2. โครงการที่ 2 ส่งเสริมคุณภาพชีวิตประชาชน</t>
  </si>
  <si>
    <t>3. โครงการที่ 3 พัฒนาหมู่บ้านเศรษฐกิจพอเพียงสู่ความยั่งยืน</t>
  </si>
  <si>
    <t xml:space="preserve">สนง. พัฒนาชุมชนจังหวัดสมุทรปราการ
</t>
  </si>
  <si>
    <t>4.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</si>
  <si>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5.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</si>
  <si>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6.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</si>
  <si>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>7. โครงการที่ 7 ควบคุมและป้องกันแก้ไขปัญหาโรคติดต่อในคน/สัตว์ และโรคอุบัติใหม่</t>
  </si>
  <si>
    <t>กิจกรรมหลักที่ 2.19 ส่งเสริมการบริหารจัดการพลังงานและการใช้พลังงานทดแทนในโรงงานอุตสาหกรรมเชิงนิเวศ</t>
  </si>
  <si>
    <t>สำนักงานปลัดกระทรวงพลังงาน</t>
  </si>
  <si>
    <t xml:space="preserve">กิจกรรมหลักที่ 2.20 พัฒนาบุคลากรด้านอุตสาหกรรมเพื่อส่งเสริมความเข้าใจด้านกฎหมายผังเมืองและสิ่งแวดล้อม </t>
  </si>
  <si>
    <t>กิจกรรมหลักที่ 2.21 ส่งเสริมและยกระดับเครือข่ายอุตสาหกรรมเชิงนิเวศ 15 จังหวัด</t>
  </si>
  <si>
    <t>กิจกรรมหลักที่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</si>
  <si>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</si>
  <si>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</si>
  <si>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 xml:space="preserve">(2) ร้อยละที่ลดลงของอุบัติเหตุด้านการจราจรในจังหวัดสมุทรปราการ 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</si>
  <si>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</si>
  <si>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1.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</si>
  <si>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>3.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</si>
  <si>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>4.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</si>
  <si>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</si>
  <si>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>1.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</si>
  <si>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 xml:space="preserve">2. โครงการที่ 2 เพิ่มศักยภาพการแข่งขันการท่องเที่ยวจังหวัดสมุทรปราการ </t>
  </si>
  <si>
    <t>1.สนง.วัฒนธรรมจังหวัดสมุทรปราการ
2. สนง. ท่องเที่ยวและกีฬาฯ
2.สนง.พระพุทธศาสนาจังหวัดสมุทรปราการ</t>
  </si>
  <si>
    <t>1.สนง.ท่องเที่ยวและกีฬาจังหวัดสมุทรปราการ 
2.สนง.พัฒนาชุมชนจังหวัด 
3.สนง.ศึกษาธิการจังหวัด 
4.ที่ทำการปกครองจังหวัด 
5.ที่ทำการปกครองอำเภอทุกอำเภอ
6.องค์กรปกครองส่วนท้องถิ่น</t>
  </si>
  <si>
    <t>1.สนง.ท่องเที่ยวและกีฬาจังหวัดสมุทรปราการ
2.สนง.พาณิชย์จังหวัดสมุทรปราการ
3.สนง.พัฒนาชุมชนจังหวัดสมุทรปราการ
4.กระทรวงการท่องเที่ยวและกีฬา
5. อำเภอทุกอำเภอ</t>
  </si>
  <si>
    <t>1.สนง.พัฒนาชุมชนจังหวัดสมุทรปราการ
2.กรมการพัฒนาชุมชน
3.อำเภอทุกอำเภอ</t>
  </si>
  <si>
    <t>4. โครงการที่ 4 เพิ่มศักยภาพด้านการรักษาความปลอดภัยให้กับนักท่องเที่ยว เพื่อส่งเสริมภาพลักษณ์ด้านการท่องเที่ยวจังหวัดสมุทรปราการ</t>
  </si>
  <si>
    <t xml:space="preserve">(1) ร้อยละที่เพิ่มขึ้นของหมู่บ้าน/ชุมชนที่เข้ามาเป็นเครือข่ายการเฝ้าระวังภัยคุกคามด้านความมั่นคง </t>
  </si>
  <si>
    <t>(2) ร้อยละที่ลดลงของหมู่บ้าน/ชุมชนแพร่ระบาดยาเสพติดรุนแรง</t>
  </si>
  <si>
    <t>ศูนย์อำนวยการป้องกันและปราบปรามยาเสพติดจังหวัดสมุทรปราการ</t>
  </si>
  <si>
    <t>1. โครงการที่ 1 ป้องกันและแก้ไขปัญหายาเสพติดจังหวัดสมุทรปราการ</t>
  </si>
  <si>
    <t>4. โครงการที่ 4 เตรียมความพร้อมในการป้องกันสาธารณภัยทุกรูปแบบในพื้นที่จังหวัดสมุทรปราการ</t>
  </si>
  <si>
    <t>แผนงานที่ 1</t>
  </si>
  <si>
    <t>แผนงานที่ 2</t>
  </si>
  <si>
    <t>แผนงานที่ 3</t>
  </si>
  <si>
    <t>2.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</si>
  <si>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</si>
  <si>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</si>
  <si>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</si>
  <si>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</si>
  <si>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</si>
  <si>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</si>
  <si>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3. โครงการที่ 3 ป้องกันและแก้ไขปัญหาภัยคุกคามรูปแบบใหม่ของจังหวัดสมุทรปราการ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</si>
  <si>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</si>
  <si>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</si>
  <si>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</si>
  <si>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กิจกรรมหลักที่ 3.5 สร้างความปลอดภัยโดยรอบถนนริมเขื่อน เขตเทศบาลตำบลบางปู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</si>
  <si>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</si>
  <si>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</si>
  <si>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3.8 สร้างภูมิคุ้มกันทางสังคมตามศาสตร์พระราชา</t>
  </si>
  <si>
    <t>กิจกรรมหลักที่ 1.6 เสริมสร้างความเข้มแข็งกองทุนแม่ของแผ่นดินวิถีพอเพียง</t>
  </si>
  <si>
    <t>กิจกรรมหลักที่ 1.9 การส่งเสริม สนับสนุนการดำเนินงานตามพระราโชบายด้านการศึกษาของสมเด็จพระเจ้าอยู่หัว มหาวชิราลงกรณ บดินทรเทพยวรางกูร สู่การปฏิบัติ</t>
  </si>
  <si>
    <t>กิจกรรมหลักที่ 2.9 การส่งเสริมและพัฒนาศักยภาพผู้ใช้แรงงานสู่ความเป็น Excellent Labour</t>
  </si>
  <si>
    <t>กิจกรรมหลักที่ 2.10 การพัฒนาศักยภาพสถานประกอบกิจการให้สามารถ
ก้าวเข้าสู่มาตรฐานแรงงานไทย (Thai Labour Standaed) ความปลอดภัย 
อาชีวอนามัย (Safety Thailand)</t>
  </si>
  <si>
    <t xml:space="preserve">กิจกรรมหลักที่ 1.6 จัดตั้งศูนย์ควบคุมและสั่งการจราจรทางบก </t>
  </si>
  <si>
    <t xml:space="preserve">กิจกรรมหลักที่ 4.3 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
</t>
  </si>
  <si>
    <t xml:space="preserve">กิจกรรมหลักที่ 2.7 การเสริมสร้างความสามัคคีปรองดองและสมานฉันท์ระหว่างครอบครัวอุปถัมภ์จังหวัดสมุทรปราการและเยาวชนจากจังหวัดชายแดนภาคใต้ตามโครงการ "สานใจไทย สู่ใจใต้" </t>
  </si>
  <si>
    <t>กิจกรรมหลักที่ 3.4 การให้ความรู้แก่นายจ้าง/เจ้าของเรือประมงทะเลเกี่ยวกับการไม่บังคับใช้แรงงาน และแรงงานขัดหนี้</t>
  </si>
  <si>
    <t>1.สำนักงานการกีฬาแห่งประเทศไทยจังหวัดสมุทรปราการ
2.ที่ทำการปกครองอำเภอทุกอำเภอ
3.อปท.ที่เกี่ยวข้อง</t>
  </si>
  <si>
    <t>1. ศูนย์อำนวยการป้องกันและปราบปรามยาเสพติด จังหวัดสมุทรปราการ 
3. ที่ทำการปกครองจังหวัดสมุทรปราการ
4. ที่ทำการปกครองอำเภอ</t>
  </si>
  <si>
    <t>1.สนง.การท่องเที่ยวและกีฬาจังหวัดสมุทรปราการ
2.องค์การบริหารส่วนจังหวัดสมุทรปราการ</t>
  </si>
  <si>
    <t>หน่วยงานในสังกัดกระทรวงเกษตรและสหกรณ์</t>
  </si>
  <si>
    <t>สนง.ปศุสัตว์จังหวัดสมุทรปราการ</t>
  </si>
  <si>
    <t>สนง. ศึกษาธิการจังหวัดสมุทรปราการ</t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</si>
  <si>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</si>
  <si>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 xml:space="preserve">2.กระทรวงศึกษาธิการ
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</si>
  <si>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
</t>
    </r>
  </si>
  <si>
    <t xml:space="preserve">1.สนง.เกษตรจังหวัดสมุทรปราการ
</t>
  </si>
  <si>
    <t xml:space="preserve">1.สนง.ยุติธรรมจังหวัดฯ 
2.สนง.บังคับคดีจังหวัดฯ
</t>
  </si>
  <si>
    <t xml:space="preserve">  3 หมายถึง ยุทธศาตร์ชาติด้านการพัฒนาและเสริมสร้างศักยภาพทรัพยากรมนุษย์</t>
  </si>
  <si>
    <t>สนง.ทรัพยากรธรรมชาติและสิ่งแวดล้อม</t>
  </si>
  <si>
    <t>กิจกรรมหลักที่ 1.11 การเสริมสร้างระบบ     ธรรมาภิบาลในสถานประกอบกิจการเพื่อเพิ่มศักยภาพการแข่งขันทางการค้า</t>
  </si>
  <si>
    <t>กิจกรรมที่ 5.5 การเสริมสร้างทักษะภาษาอังกฤษด้วยการใช้เทคโนโลยี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</si>
  <si>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</si>
  <si>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อำเภอพระประแดง</t>
  </si>
  <si>
    <t>2,6</t>
  </si>
  <si>
    <t>สำนักงานแรงงานจังหวัดสมุทรปราการ</t>
  </si>
  <si>
    <t>กิจกรรมหลักที่ 1.12 อบรมเสริมสร้างองค์ความรู้ด้านแรงงานในสถานศึกษา</t>
  </si>
  <si>
    <t xml:space="preserve"> สนง. ศึกษาธิการจังหวัดสมุทรปราการ</t>
  </si>
  <si>
    <t>กิจกรรมหลักที่ 1.2 การแก้ไขปัญหาผู้ติดยาเสพติด</t>
  </si>
  <si>
    <t>ที่ทำการปกครองอำเภอพระประแดง</t>
  </si>
  <si>
    <t>(5) ร้อยละที่เพิ่มขึ้นของประชาชนที่มีการน้อมนำหลักปรัชญาของเศรษฐกิจพอเพียง มาใช้ในชีวิตประจำวัน</t>
  </si>
  <si>
    <t xml:space="preserve">(4) ร้อยละที่เพิ่มขึ้นของศูนย์ประสานงานอาสาสมัครประชาธิปไตยหมู่บ้าน </t>
  </si>
  <si>
    <t>1. ศูนย์อำนวยการป้องกันและปราบปรามยาเสพติดจังหวัดสมุทรปราการ 
2. สนง. คุมประพฤติจังหวัดฯ</t>
  </si>
  <si>
    <t xml:space="preserve">กิจกรรมหลักที่ 1.16 รณรงค์ประชาสัมพันธ์ต้านภัยยาเสพติด </t>
  </si>
  <si>
    <t>กิจกรรมหลักที่ 2.8 สร้างความ ปรองดอง สมานฉันท์ เพื่อการปฏิรูป</t>
  </si>
  <si>
    <t xml:space="preserve">กิจกรรมหลักที่ 2.9 ส่งเสริมสนับสนุน
การจัดงานรัฐพิธีและการจัดกิจกรรมของจังหวัดสมุทรปราการ </t>
  </si>
  <si>
    <t>1.ที่ทำการปกครองอำเภอเมือง สป.
สนจ.สป.</t>
  </si>
  <si>
    <t>1.สนง.ศึกษาธิการจังหวัดสมุทรปราการ
2.กระทรวงศึกษาธิการ
3.อปท.ที่เกี่ยวข้อง</t>
  </si>
  <si>
    <t>1.สนง.การท่องเที่ยวและกีฬาจังหวัดสมุทรปราการ
2.กระทรวงการท่องเที่ยวและกีฬา
3.องค์การบริหารส่วนจังหวัด
4.สำนักงานประชาสัมพันธ์จังหวัดสมุทรปราการ</t>
  </si>
  <si>
    <t xml:space="preserve">(3) ร้อยละที่เพิ่มขึ้นของปริมาณผู้ใช้บริการระบบขนส่งมวลชน 
</t>
  </si>
  <si>
    <t>1. ประชาชนมีคุณภาพชีวิตที่ดีขึ้น โดยการสร้างกระบวนการมีส่วนร่วม เพื่อให้เกิดความเสมอภาคและความเท่าเทียมกันในสังคม</t>
  </si>
  <si>
    <t>2. ส่งเสริมเกษตรกรผลิตสินค้าเกษตรปลอดภัยเป็นมิตรกับสิ่งแวดล้อม</t>
  </si>
  <si>
    <t>1. ภาคอุตสาหกรรมมีศักยภาพในการแข่งขันเพิ่มขึ้นภายใต้การดำเนินธุรกิจที่เป็นมิตรกับสิ่งแวดล้อม</t>
  </si>
  <si>
    <t>1. เพิ่มขีดความสามารถโครงสร้างพื้นฐานด้านการขนส่งทุกรูปแบบ เพื่อให้สอดคล้องกับการใช้งานของระบบโลจิสติกส์และชุมชน</t>
  </si>
  <si>
    <t>1. แหล่งท่องเที่ยวได้รับการพัฒนาสิ่งอำนวยความสะดวกให้มีความสอดคล้องกับสภาพแวดล้อมและมีความปลอดภัยต่อนักท่องเที่ยวตามมาตรฐานสากล รวมทั้งสินค้าและบริการด้านการท่องเที่ยวได้รับการพัฒนาให้มีคุณภาพสู่มาตรฐานสากล</t>
  </si>
  <si>
    <t>3. ชุมชนและแหล่งทรัพยากรธรรมชาติได้รับการจัดการคุณภาพด้านสิ่งแวดล้อม โดยการมีส่วนร่วมอย่างเป็นระบบและมีประสิทธิภาพ</t>
  </si>
  <si>
    <t>1. ประชาชนมีความมั่นคงปลอดภัยในชีวิต ร่างกาย และทรัพย์สินจากภัยคุกคามความมั่นคงรูปแบบใหม่  รวมทั้งมีความสามัคคีโดยมีส่วนรวมบนวิถีทางประชาธิปไตย</t>
  </si>
  <si>
    <t>2. ประชาชนมีความพร้อมในการเผชิญกับปัญหาสาธารณภัย และภัยพิบัติทุกรูปแบบ</t>
  </si>
  <si>
    <t>พ.ศ. 2566</t>
  </si>
  <si>
    <t>พ.ศ. 2567</t>
  </si>
  <si>
    <t>พ.ศ. 2568</t>
  </si>
  <si>
    <t>พ.ศ. 2569</t>
  </si>
  <si>
    <t>พ.ศ. 2570</t>
  </si>
  <si>
    <t>พ.ศ. 2566 – 2570</t>
  </si>
  <si>
    <t>พ.ศ. 2566–2570</t>
  </si>
  <si>
    <t>พ.ศ. 2566– 2570</t>
  </si>
  <si>
    <t>หน่วยงานในสังกัดกระทรวงเกษตรและสหกรณ์ และหน่วยงานที่เกี่ยวข้อง</t>
  </si>
  <si>
    <t xml:space="preserve">สนง.ทรัพยากรธรรมชาติและสิ่งแวดล้อมจังหวัดสมุทรปราการ และศูนย์บริหารจัดการทรัพยากรป่าชายเลนจังหวัดสมุทรปราการ และ ศูนย์อนุรักษ์ทรัพยากรทางทะเลจังหวัดสมุทรปราการ
</t>
  </si>
  <si>
    <t xml:space="preserve">กิจกรรมหลักที่ 3.1 สมุทรปราการสร้างแบ่งปันน้อมนำเศรษฐกิจพอเพียง </t>
  </si>
  <si>
    <t>กิจกรรมหลักที่ 3.6 จัดงาน "มหกรรมสินค้าเกษตรปลอดภัยและของดีเมืองปากน้ำ"</t>
  </si>
  <si>
    <t>กิจกรรมหลักที่ 2.1 วางและออกแบบวางผังพัฒนาพื้นที่เฉพาะ</t>
  </si>
  <si>
    <t>สนง.สาธารณสุขจังหวัดสมุทรปราการ 
อปท. ที่เกี่ยวข้อง</t>
  </si>
  <si>
    <t>8. โครงการที่ 8 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</si>
  <si>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</si>
  <si>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 xml:space="preserve">(7) ร้อยละที่ลดลงของปริมาณขยะมูลฝอยสะสมในพื้นที่ 
</t>
  </si>
  <si>
    <t xml:space="preserve">(8) ร้อยละของประชาชนที่อยู่อาศัยรอบกองขยะหรือพื้นที่เสี่ยงได้รับการเฝ้าระวังและดูแลด้านสุขภาพ 
</t>
  </si>
  <si>
    <t xml:space="preserve">(9) ร้อยละที่เพิ่มขึ้นของแหล่งน้ำได้รับการพัฒนา ปรับปรุงและฟื้นฟูเพื่อเพิ่มปริมาณน้ำต้นทุน </t>
  </si>
  <si>
    <t xml:space="preserve">(10) ร้อยละที่เพิ่มขึ้นของพื้นที่ชายฝั่งทะเลหรือตลิ่งริมคลองได้รับการป้องกัน </t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</si>
  <si>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</si>
  <si>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 xml:space="preserve">(7)ร้อยละที่ลดลงของประชาชนที่เสียชีวิตจากโรคติดต่อ </t>
  </si>
  <si>
    <t xml:space="preserve">(8) ร้อยละของนักเรียนทุกกลุ่มการศึกษามีมีคะแนนผลการทดสอบทางการศึกษาระดับชาติขั้นพื้นฐาน (O-net’ N-net, V-net, T-net) เพิ่มขึ้นจากการปีการศึกษาที่ผ่านมา ทุกกลุ่มสาระการเรียนรู้ของค่าเฉลี่ยคะแนน              </t>
  </si>
  <si>
    <t xml:space="preserve">(9) สัดส่วนการศึกษาสายอาชีวะต่อสายสามัญเพิ่มขึ้น </t>
  </si>
  <si>
    <t>(11) ร้อยละที่เพิ่มขึ้นของรายได้จากการจำหน่ายผลิตภัณฑ์  OTOP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</si>
  <si>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</si>
  <si>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</si>
  <si>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</si>
  <si>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r>
      <t xml:space="preserve">ประเด็นการพัฒนาที่ 5 </t>
    </r>
    <r>
      <rPr>
        <sz val="16"/>
        <rFont val="TH SarabunPSK"/>
        <family val="2"/>
      </rPr>
      <t>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  </r>
  </si>
  <si>
    <t>กิจกรรมหลักที่ 3.4 ศูนย์เรียนรู้เศรษฐกิจพอเพียงด้านการเลี้ยงสัตว์</t>
  </si>
  <si>
    <t xml:space="preserve">กิจกรรมหลักที่ 3.5 เพิ่มศักยภาพศูนย์เรียนรู้การเพิ่มประสิทธิภาพการผลิตสินค้าเกษตร 
</t>
  </si>
  <si>
    <t>กิจกรรมหลักที่ 6.3 เพิ่มทักษะด้านการบริหารจัดการและส่งเสริมการตลาดกลุ่มผู้ผลิต OTOP ให้สามารถดำเนินกิจการได้อย่างมีประสิทธิภาพ</t>
  </si>
  <si>
    <t>1.องค์การบริหารส่วนจังหวัด 
2.สำนักงานประชาสัมพันธ์จังหวัดสมุทรปราการ
3.สนง.การท่องเที่ยวและกีฬาจังหวัดสมุทรปราการ</t>
  </si>
  <si>
    <t>กิจกรรมหลักที่ 3.3 จัดงานตลาดน้ำดอกแก้วในงานกาชาด</t>
  </si>
  <si>
    <t>กิจกรรมหลักที่ 3.4 จัดงานรื่นรมย์ ชมของดีสมุทรปราการ</t>
  </si>
  <si>
    <r>
      <t xml:space="preserve">เป้าหมายการพัฒนาจังหวัด : </t>
    </r>
    <r>
      <rPr>
        <sz val="16"/>
        <rFont val="TH SarabunPSK"/>
        <family val="2"/>
      </rPr>
      <t>เมืองอุตสาหกรรมสะอาด เกษตรปลอดภัย 
ท่องเที่ยวอย่างมีคุณค่า  พัฒนาเมืองและคุณภาพชีวิตที่ดี</t>
    </r>
  </si>
  <si>
    <r>
      <t xml:space="preserve">ประเด็นการพัฒนาที่ 1 
</t>
    </r>
    <r>
      <rPr>
        <sz val="16"/>
        <rFont val="TH SarabunPSK"/>
        <family val="2"/>
      </rPr>
      <t>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  </r>
    <r>
      <rPr>
        <b/>
        <sz val="16"/>
        <rFont val="TH SarabunPSK"/>
        <family val="2"/>
      </rPr>
      <t xml:space="preserve">
</t>
    </r>
  </si>
  <si>
    <t>เขตประกอบการอุตสาหกรรมฟอกหนัง ก.ม.30 และ ก.ม. 34</t>
  </si>
  <si>
    <r>
      <t xml:space="preserve">ประเด็นการพัฒนาที่ 2 </t>
    </r>
    <r>
      <rPr>
        <sz val="16"/>
        <rFont val="TH SarabunPSK"/>
        <family val="2"/>
      </rPr>
      <t>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  </r>
  </si>
  <si>
    <r>
      <t xml:space="preserve">ประเด็นการพัฒนาที่ 3 </t>
    </r>
    <r>
      <rPr>
        <sz val="16"/>
        <rFont val="TH SarabunPSK"/>
        <family val="2"/>
      </rPr>
      <t>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  </r>
  </si>
  <si>
    <r>
      <t xml:space="preserve">ประเด็นการพัฒนาที่ 4 </t>
    </r>
    <r>
      <rPr>
        <sz val="16"/>
        <rFont val="TH SarabunPSK"/>
        <family val="2"/>
      </rPr>
      <t>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  </r>
  </si>
  <si>
    <t>1.สำนักงานสาธารณสุขจังหวัดสมุทรปราการ 
2.ศูนย์อำนวยการป้องกันและปราบปรามยาเสพติดจังหวัดสมุทรปราการ
2. สำนักงานสาธาณสุขจังหวัดฯ
3. ที่ทำการปกครองจังหวัด
4. เรือนจำกลางสมุทรปราการ</t>
  </si>
  <si>
    <t>ที่ว่าการอำเภอเมืองสมุทรปราการ</t>
  </si>
  <si>
    <t>ที่ทำการปกครองอำเภอเมืองสมุทรปราการ</t>
  </si>
  <si>
    <t>กิจกรรมหลักที่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</si>
  <si>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กิจกรรมหลักที่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</si>
  <si>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>กิจกรรมหลักที่ 2.5 ท่องเที่ยวประวัติศาสตร์ ย้อนรอยเล่าขาน วิกฤตการณ์ ร.ศ. 112</t>
  </si>
  <si>
    <t>สำนักงานการท่องเที่ยวและกีฬาจังหวัดสมุทรปราการ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</si>
  <si>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</si>
  <si>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 xml:space="preserve">กิจกรรมหลักที่ 2.15 หมู่บ้านต้นแบบบริหารและจัดการพลังงานครบวงจรในชุมชน </t>
  </si>
  <si>
    <t>กิจกรรมหลักที่ 2.16 สถานีพลังงานชุมชนเพื่อพัฒนาเศรษฐกิจฐานราก จังหวัดสมุทรปราการ</t>
  </si>
  <si>
    <t xml:space="preserve">สนง.พลังงานจังหวัดสมุทรปราการ
</t>
  </si>
  <si>
    <t>กิจกรรมหลักที่ 2.17 รณรงค์ส่งเสริมการใช้พลังงานในบ้าน วัด โรงเรียน</t>
  </si>
  <si>
    <t>กิจกรรมหลักที่ 2.18 ติดตั้งพลังงานแสงอาทิตย์ผลิตพลังงานไฟฟ้าในหน่วยราขการ</t>
  </si>
  <si>
    <t>ที่ทำการปกครองอำเภอบางพลี</t>
  </si>
  <si>
    <t xml:space="preserve">กิจกรรมหลักที่ 2.19 ขุดลอกคลองพร้อมกำจัดวัชพืชและผักตบชวาในคลอง  </t>
  </si>
  <si>
    <t xml:space="preserve">กิจกรรมหลักที่ 3.10 ฝึกอบรมทบทวนชุดรักษาความปลอดภัยหมู่บ้าน (ชรบ.) </t>
  </si>
  <si>
    <t>กิจกรรมหลักที่ 3.3 ก่อสร้างประตูน้ำคลองบางปิ้ง พร้อมสถานีสูบน้ำ</t>
  </si>
  <si>
    <t>(3) จำนวนผู้ประกอบการได้รับการพัฒนาขีดความสามารถในการแข่งขัน (ราย)</t>
  </si>
  <si>
    <t>(6) จำนวนที่เพิ่มขึ้นของถนนสายหลักและสายรองที่ได้รับการปรับปรุง/ซ่อมแซม (สาย)</t>
  </si>
  <si>
    <t>40:60-50:50</t>
  </si>
  <si>
    <t>(10) ร้อยละของผู้เรียนทุกกลุ่มการศึกษามีทักษะและคุณลักษณะในศตวรรษ ที่ 21 (3Rs 8Cs )</t>
  </si>
  <si>
    <t>(12) จำนวนชุมชนรอบโรงงานเป้าหมายที่มีรายได้เพิ่มขึ้น จากการสนับสนุนของโรงงานในแหล่งชุมชน (ชุมชน)</t>
  </si>
  <si>
    <t>(1) จำนวนที่เพิ่มขึ้นของถนนสายหลัก/สายรอง และสะพานที่ได้รับการพัฒนาและปรับปรุง/ซ่อมแซม (สาย)</t>
  </si>
  <si>
    <t>กิจกรรมหลักที่ 1.3 การสร้างและพัฒนาเครือข่ายอุตสาหกรรมรักษ์สิ่งแวดล้อมจังหวัดสมุทรปราการ</t>
  </si>
  <si>
    <t>กิจกรรมหลักที่ 1.4 ส่งเสริมผู้ประกอบการให้มีธรรมาภิบาลทางธุรกิจและสิ่งแวดล้อม</t>
  </si>
  <si>
    <r>
      <t>กิจกรรมหลักที่ 2.3 ส่งเสริมโรงงาน
อุตสาหกรรมให้มีความรับผิดชอบต่อสังคม และชุมชนอย่างยั่งยืน</t>
    </r>
    <r>
      <rPr>
        <sz val="15"/>
        <rFont val="TH SarabunPSK"/>
        <family val="2"/>
      </rPr>
      <t xml:space="preserve"> (CSR Beginner, CSR - DIW and CSR - DIW Continuous)</t>
    </r>
  </si>
  <si>
    <t>กิจกรรมหลักที่ 2.4 ส่งเสริมการเพิ่มพื้นที่ สีเขียว การจัดแนวป้องกันมลพิษ (buffer zone) ในพื้นที่พัฒนาเมือง</t>
  </si>
  <si>
    <t>กิจกรรมหลักที่ 2.10 ส่งเสริมมาตรฐาน Leather Working Group (LWG) เพื่อยกระดับการจัดการสิ่งแวดล้อม และผลิตภัณฑ์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</si>
  <si>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</si>
  <si>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>กิจกรรมหลักที่ 4.4 ส่งเสริมกิจกรรมกีฬา
เพื่อเสริมสร้างสุขภาพที่ดีให้กับประชาชน
ทุกกลุ่มวัย</t>
  </si>
  <si>
    <t xml:space="preserve">กิจกรรมหลักที่ 4.5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</t>
  </si>
  <si>
    <t>กิจกรรมหลักที่ 4.6 แก้ไขปัญหาความเดือดร้อนของประชาชน เพื่ออำนวยความสะดวกและเพิ่มประสิทธิภาพในการให้บริการประชาชน</t>
  </si>
  <si>
    <t>กิจกรรมหลักที่ 4.7 ส่งเสริมกิจกรรมกีฬา      เพื่อเสริมสร้างสุขภาพที่ดีให้กับประชาชนทุกกลุ่มวัย</t>
  </si>
  <si>
    <t>กิจกรรมหลักที่ 2.2 จัดกิจกรรมท่องเที่ยว แบบ “one day trip” และกิจกรรม เชิงศาสนา ศิลปวัฒนธรรม และเชิงสุขภาพ</t>
  </si>
  <si>
    <t>กิจกรรมหลักที่ 3.2 สร้างมูลค่าเพิ่มสินค้าและบริการด้านการท่องเที่ยวที่เป็น อัตลักษณ์ของพื้นที่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</si>
  <si>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</si>
  <si>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>โครงการชลประทานสมุทรปราการ</t>
  </si>
  <si>
    <t>กิจกรรมหลักที่ 2.1 พัฒนาแหล่งท่องเที่ยว ที่เป็นประวัติศาสตร์ และศิลปวัฒนธรรม</t>
  </si>
  <si>
    <t xml:space="preserve"> แบบฟอร์มการจัดทำแผนพัฒนาจังหวัด (พ.ศ 2566 – พ.ศ.2570) ประจำปีงบประมาณ พ.ศ. 2566</t>
  </si>
  <si>
    <t>1.สนง.แขวงทางหลวงสมุทรปราการ
2.สนง.แขวงทางหลวงชนบทสมุทรปราการ
3.สนง.ทางหลวงชนบทที่ 1
4.ที่ทำการปกครองอำเภอทุกอำเภอ
5.กระทรวงคมนาคม
6.อปท.ที่เกี่ยวข้อง</t>
  </si>
  <si>
    <t>1.สนง.แขวงทางหลวงชนบทสมุทรปราการ
2.สนง.ทางหลวงชนบทที่ 1
3.กระทรวงคมนาคม 
4.ที่ทำการปกครองอำเภอทุกอำเภอ
5.อปท.ที่เกี่ยวข้อง</t>
  </si>
  <si>
    <t xml:space="preserve">1.สนง.แขวงทางหลวงสมุทรปราการ
2.สนง.แขวงทางหลวงชนบทสมุทรปราการ
3.สนง.ทางหลวงชนบทที่ 1
</t>
  </si>
  <si>
    <t>กิจกรรมหลักที่ 1.2 การพัฒนาสร้างสรรค์นวัตกรรมใหม่ จากวัสดุที่ไม่ใช้แล้ว โดยเทคโนโลยีการผลิตที่สะอาด 3R</t>
  </si>
  <si>
    <t>สำนักงานการท่องเที่ยวกีฬาจังหวัดสมุทรปราการ</t>
  </si>
  <si>
    <t>กิจกรรมหลักที่ 2.23 การดำเนินงานด้านการพัฒนาเมืองอุตสาหกรรมเชิงนิเวศจังหวัดสมุทรปราการ</t>
  </si>
  <si>
    <t>กิจกรรมหลักที่ 2.24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</si>
  <si>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สำนักงานอุตสาหกรรมจังหวัดสมุทรปราการ</t>
  </si>
  <si>
    <t>1. โครงการที่ 1 ส่งเสริมภาคอุตสาหกรรมมี
ธรรมาภิบาลธุรกิจและเป็นมิตรกับสิ่งแวดล้อม</t>
  </si>
  <si>
    <t>1.สนง.สาธารณสุขจังหวัดสมุทรปราการ
2.กระทรวงสาธารณสุข 
3. ที่ทำการปกครองอำเภอทุกอำเภอ</t>
  </si>
  <si>
    <t>3. โครงการที่ 3 ส่งเสริมเส้นทางสินค้า OTOP และบริการเพื่อการท่องเที่ยวจังหวัดสมุทรปราการ</t>
  </si>
  <si>
    <t>1.ศูนย์อำนวยการป้องกันและปราบปรามยาเสพติดจังหวัดสมุทรปราการ
2. เรือนจำกลางจังหวัด
3. ที่ทำการปกครองจังหวัด</t>
  </si>
  <si>
    <t>กิจกรรมหลักที่ 6.1 การเพิ่มประสิทธิภาพทางการตลาดกลุ่มเครือข่ายผู้ประกอบการทางธุรกิจ Moc Biz Club</t>
  </si>
  <si>
    <t>2. โครงการที่ 2 พัฒนาโครงข่ายการคมนาคมคลัสเตอร์ภาคอุตสาหกรรมและระบบ
โลจิสติกส์เชื่อมโยงเส้นทางค้าหลัก</t>
  </si>
  <si>
    <t>กิจกรรมหลักที่ 2.1 ขยายช่องจราจร ถนนสายหลัก ถนนสายรอง</t>
  </si>
  <si>
    <t>กิจกรรมหลักที่ 2.2 ก่อสร้างแนวถนนทางหลวงเดิมและถนนตัดใหม่</t>
  </si>
  <si>
    <t>กิจกรรมหลักที่ 3.9 สนับสนุนชุดรักษาความปลอดภัยหมู่บ้านในการช่วยเหลือประชาชน (ชรบ.) อำเภอ
เมืองสมุทรปราการ</t>
  </si>
  <si>
    <t>กิจกรรมหลักที่ 1.7 พัฒนาเครือข่ายประชาสัมพันธ์ป้องกันและแก้ไขปัญหายาเสพติด</t>
  </si>
  <si>
    <t>กิจกรรมหลักที่ 2.16 วิจัยและพัฒนานวัตกรรมการขจัดมลพิษอุตสาหกรรม</t>
  </si>
  <si>
    <t xml:space="preserve">กิจกรรมหลักที่ 4.4 การจัดทำ
แผนแม่บทการพัฒนาระบบโครงสร้างพื้นฐานการคมนาคมขนส่งในพื้นที่จังหวัดสมุทรปราการ
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</si>
  <si>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</si>
  <si>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>กิจกรรมหลักที่ 2.14 การดำเนินงานด้านการพัฒนาเมืองอุตสาหกรรมเชิงนิเวศจังหวัดสมุทราปราการ</t>
  </si>
  <si>
    <t>(11) ร้อยละที่เพิ่มขึ้นของจำนวนประชาชนที่เข้ามาเป็นสมาชิกอาสาสมัครพิทักษ์ทรัพยากรธรรมชาติและสิ่งแวดล้อมหมู่บ้าน (ทสม.)และเครือข่ายอื่นๆ</t>
  </si>
  <si>
    <t xml:space="preserve"> -</t>
  </si>
  <si>
    <t>สำนักงานประมงจังหวัดสมุทรปราการ</t>
  </si>
  <si>
    <t>สำนักงานเกษตรจังหวัดสมุทรปราการ</t>
  </si>
  <si>
    <t>สำนักงานปศุสัตว์จังหวัดสมุทรปราการ</t>
  </si>
  <si>
    <t>สำนักงานพัฒนาชุมชนจังหวัดสมุทรปราการ</t>
  </si>
  <si>
    <t>สนง.เกษตรและสหกรณ์จังหวัดสมุทรปราการ</t>
  </si>
  <si>
    <t>6. โครงการที่ 7 การบริหารจัดการขยะมูลฝอยและของเสียอันตรายในชุมชนตาม Roadmap โดยการมีส่วนร่วมของทุกภาคส่วน</t>
  </si>
  <si>
    <t>กิจกรรมหลักที่ 7.1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</si>
  <si>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กิจกรรมหลักที่ 7.2 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</si>
  <si>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7.3 พัฒนาศักยภาพด้านสิ่งแวดล้อม จังหวัดสมุทรปราการ</t>
  </si>
  <si>
    <t>กิจกรรมหลักที่ 7.4 บริหารจัดการขยะและสิ่งแวดล้อม (การพัฒนาระบบการบริหารจัดการขยะมูลฝอยแบบครบวงจรโดยการมีส่วนร่วมของชุมชน จังหวัดสมุทรปราการ)</t>
  </si>
  <si>
    <t>กิจกรรมที่ 7.5 พัฒนาเครือข่ายอนุรักษ์ฟื้นฟูคุณภาพน้ำคูคลองและลดปริมาณขยะมูลฝอยชุมชนจังหวัดสมุทรปราการ</t>
  </si>
  <si>
    <t>7. โครงการที่ 8 อนุรักษ์และฟื้นฟูคุณภาพน้ำในแม่น้ำลำคลอง และทะเล</t>
  </si>
  <si>
    <t>กิจกรรมหลักที่ 8.1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</si>
  <si>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8.2 บำบัดและฟื้นฟูคุณภาพน้ำในคลองสายหลักและคลองเชื่อมต่อ</t>
  </si>
  <si>
    <t>กิจกรรมหลักที่ 8.3 รณรงค์และสร้างเครือข่ายการเฝ้าระวังมลพิษด้านสิ่งแวดล้อม</t>
  </si>
  <si>
    <t>กิจกรรมหลักที่ 8.4 อนุรักษ์ทรัพยากรทางทะเลและชายฝั่งจังหวัดสมุทรปราการแบบบูรณาการโดยการมีส่วนร่วม</t>
  </si>
  <si>
    <t>8. โครงการที่ 9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</si>
  <si>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>กิจกรรมหลักที่ 9.1 ออกแบบผังพัฒนาพื้นที่เฉพาะ เพื่อป้องกันการกัดเซาะชายฝั่งทะเลสมุทรปราการ</t>
  </si>
  <si>
    <t>กิจกรรมหลักที่ 9.2 ก่อสร้างเขื่อนป้องกันตลิ่งและชายฝั่งในพื้นที่เสี่ยงภัยจากธรรมชาติ</t>
  </si>
  <si>
    <t xml:space="preserve">กิจกรรมหลักที่ 9.3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</si>
  <si>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9.4 ปรับปรุงระบบชลประทานในพื้นที่คุ้งบางกะเจ้าระยะที่ 1 , 2</t>
  </si>
  <si>
    <t>กิจกรรมหลักที่ 9.5 ปรับปรุงซ่อมแซมประตูระบาย ทดน้ำ เพื่อสนับสนุนระบบป้องกันน้ำท่วมจังหวัดสมุทรปราการ</t>
  </si>
  <si>
    <t>กิจกรรมหลักที่ 9.6 ก่อสร้างเขื่อน คสล.ป้องกันตลิ่งบริเวณวัดสร่างโศก หมู่ที่ 6 ตำบลคลองด่าน 
อำเภอบางบ่อ</t>
  </si>
  <si>
    <t>กิจกรรมหลักที่ 9.7 ปรับปรุงเสริมเขื่อนหินใหญ่ป้องกันน้ำทะเลกัดเซาะชายฝั่งทะเล หมู่ที่ 9  ตำบลคลองด่าน อำเภอบางบ่อ จังหวัดสมุทรปราการ</t>
  </si>
  <si>
    <t>หน่วยนับ</t>
  </si>
  <si>
    <t>ร้อยละ</t>
  </si>
  <si>
    <t>แห่ง</t>
  </si>
  <si>
    <t>ระดับ</t>
  </si>
  <si>
    <t>ราย</t>
  </si>
  <si>
    <t>(5) จำนวนผู้ประกอบการที่ผ่านการอบรมพัฒนาศักยภาพ</t>
  </si>
  <si>
    <t xml:space="preserve">(3) การยกระดับการพัฒนาเมืองอุตสาหกรรมเชิงนิเวศ จ.สมุทรปราการ  </t>
  </si>
  <si>
    <t>(6) จำนวนเกษตรกรเป้าหมายที่ได้รับการส่งเสริมเพิ่มมูลค่าด้วยนวัตกรรมเชิงพาณิชย์และทรัพย์สินทางปัญญา</t>
  </si>
  <si>
    <t>ยังไม่ได้ค่าตัวชี้วัด</t>
  </si>
  <si>
    <t>(2) ร้อยละที่ลดลงของจำนวนการว่างงาน ได้รับการพัฒนาทักษะฝีมือเพื่อเพิ่มทางเลือกในการประกอบอาชีพ</t>
  </si>
  <si>
    <t>สาย</t>
  </si>
  <si>
    <t>ชุมชน</t>
  </si>
  <si>
    <t xml:space="preserve">(1) ร้อยละที่เพิ่มขึ้นของประชาชนที่ได้รับการเตรียมความพร้อมในการป้องกันตนเองจากภัยคุกคามด้านต่าง ๆ 
</t>
  </si>
  <si>
    <t xml:space="preserve">(1) จำนวนที่เพิ่มขึ้นของผู้ประกอบการ แหล่งท่องเที่ยว กิจกรรมท่องเที่ยว และบริการท่องเที่ยว ที่ได้รับรองมาตรฐานการท่องเที่ยวไทย และมาตรฐานการท่องเที่ยวอาเซียน </t>
  </si>
  <si>
    <t>(2) ร้อยละที่เพิ่มขึ้นของรายได้จากการท่องเที่ยว</t>
  </si>
  <si>
    <t>(3) ร้อยละที่เพิ่มขึ้นของค่าใช้จ่ายเฉลี่ยของนักท่องเที่ยว</t>
  </si>
  <si>
    <t xml:space="preserve">1. องค์การบริหารส่วนจังหวัดสมุทรปราการ
2. อำเภอทุกอำเภอ
</t>
  </si>
  <si>
    <t>กิจกรรมหลักที่ 9.8 ปรับปรุงภูมิทัศน์พื้นที่ริมชายทะเลชุมชนเมืองบางปูและอาคารอเนกประสงค์</t>
  </si>
  <si>
    <t>กิจกรรมหลักที่ 9.9 ก่อสร้างระบบป้องกันน้ำท่วมแนวริมแม่น้ำเจ้าพระยาพื้นที่ชุมชนสมุทรปราการฝั่งตะวันออก</t>
  </si>
  <si>
    <t>กิจกรรมหลักที่ 2.20 ส่งเสริมความรู้ด้านความปลอดภัย อาชีวอนามัย และสภาพแวดล้อมในการทำงาน เพื่อเตรียมความพร้อมเด็กและเยาวชนก่อนเข้าสู่ตลาดแรงงาน</t>
  </si>
  <si>
    <t xml:space="preserve">กิจกรรมหลักที่ 2.21  ฝึกอบรมการใช้ตลาดออนไลน์ </t>
  </si>
  <si>
    <t xml:space="preserve">กิจกรรมหลักที่ 2.22 ตลาดอาชีพปันสุข </t>
  </si>
  <si>
    <t>กิจกรรมหลักที่ 1.2 พัฒนาและปรับปรุงสิ่งอำนวยความสะดวกและความปลอดภัยในแหล่งท่องเที่ยว</t>
  </si>
  <si>
    <t>1.สนง.ท่องเที่ยวและกีฬาจังหวัดสมุทรปราการ
2. ที่ทำการปกครองอำเภอทุกอำเภอ
3. อปท.ที่เกี่ยวข้อง
4. การท่องเที่ยวแห่งประเทศไทย</t>
  </si>
  <si>
    <t>กิจกรรมหลักที่ 1.4 พัฒนาเส้นทางแหล่งท่องเที่ยวชุมชนเพื่อรองรับการท่องเที่ยวเพื่อคนทั้งมวล (Tourism for All) จังหวัดสมุทรปราการ</t>
  </si>
  <si>
    <t xml:space="preserve">สำนักงานท่องเที่ยวและกีฬาจังหวัดสมุทรปราการ 
</t>
  </si>
  <si>
    <t>1.สนง.ท่องเที่ยวและกีฬาจังหวัดสมุทรปราการ
2. องค์การบริหารส่วนจังหวัดสมุทรปราการ</t>
  </si>
  <si>
    <t xml:space="preserve">1.สนง.ท่องเที่ยวและกีฬาจังหวัดสมุทรปราการ
2.สนง.การกีฬาแห่งประเทศไทยจังหวัดสมุทรปราการ
</t>
  </si>
  <si>
    <t>กิจกรรมหลักที่ 2.14 เสริมสร้างภาพลักษณ์และการประชาสัมพันธ์การท่องเที่ยวจังหวัดสมุทรปราการ</t>
  </si>
  <si>
    <t>กิจกรรมหลักที่ 2.15 ส่งเสริมการท่องเที่ยวของจังหวัดสมุทรปราการ“ในงานเทศกาลเที่ยวเมืองไทย”</t>
  </si>
  <si>
    <t>กิจกรรมหลักที่ 2.16 จัดทำป้ายประชาสัมพันธ์การท่องเที่ยวจังหวัดสมุทรปราการ (Billboard)</t>
  </si>
  <si>
    <t>กิจกรรมหลักที่ 2.17 ส่งเสริมการท่องเที่ยวเชิงกีฬา และนันทนาการ เพื่อรองรับการท่องเที่ยวชีวิตวิถีใหม่</t>
  </si>
  <si>
    <t>กิจกรรมหลักที่ 2.18 ส่งเสริมการท่องเที่ยวชุมชนในพื้นที่อำเภอเมืองสมุทรปราการ</t>
  </si>
  <si>
    <t xml:space="preserve">กิจกรรมหลักที่ 2.20 เชฟชุมชนเพื่อยกระดับการท่องเที่ยวเชิงอาหารจังหวัดสมุทรปราการ </t>
  </si>
  <si>
    <t>กิจกรรมที่ 2.21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</si>
  <si>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2.22 ส่งเสริมการท่องเที่ยวเชิงกีฬาเพื่อสุขภาพ</t>
  </si>
  <si>
    <t>กิจกรรมหลักที่ 2.23 พัฒนาและฟื้นฟูแหล่งท่องเที่ยวของวิสาหกิจชุมชนบางปลานวัติวิถี (บ้านบางกะอี่) เชื่อมโยงการท่องเที่ยวชุมชน</t>
  </si>
  <si>
    <t>กิจกรรมหลักที่ 2.24 ส่งเสริมและพัฒนาการท่องเที่ยวชุมชนตามอัตลักษณ์เฉพาะถิ่นถึงจังหวัดสมุทรปราการ</t>
  </si>
  <si>
    <t>กิจกรรมหลักที่ 2.25 ส่งเสริมการท่องเที่ยว "คลองสำโรง" จังหวัดสมุทรปราการ</t>
  </si>
  <si>
    <t xml:space="preserve">กิจกรรมหลักที่ 2.14 ส่งเสริมการท่องเที่ยวเชิงวัฒนธรรมและประเพณีอันดีงามของท้องถิ่น </t>
  </si>
  <si>
    <t>1.สนง.ท่องเที่ยวและกีฬาจังหวัดสมุทรปราการ
2. สนง.วัฒนธรรมจังหวัดสมุรปราการ
3.องค์การบริหารส่วนจังหวัดสมุทรปราการ</t>
  </si>
  <si>
    <t>กิจกรรมหลักที่ 2.26 ส่งเสริมมรดกภูมิปัญญาทางวัฒนธรรม และอัตลักษณ์ความเป็นไทยจังหวัดสมุทรปราการ</t>
  </si>
  <si>
    <t>สนง.วัฒนธรรมจังหวัดสมุทรปราการ</t>
  </si>
  <si>
    <t>(2) จำนวนผู้ประกอบการที่ได้รับการรับรองมาตรฐานผลิตภัณฑ์ชุมชน (มผช.)</t>
  </si>
  <si>
    <t>(3-5)</t>
  </si>
  <si>
    <t>แบบฟอร์มการจัดทำแผนพัฒนาจังหวัด (พ.ศ 2566 – พ.ศ.2570) ประจำปีงบประมาณ พ.ศ. 2567</t>
  </si>
  <si>
    <t>4. โครงการที่ 3  ส่งเสริมและเผยแพร่ผลิตภัณฑ์อุตสาหกรรมและผลิตภัณฑ์ชุมชน</t>
  </si>
  <si>
    <t>5. โครงการที่ 4 ส่งเสริมและเพิ่มขีดความสามารถในการแข่งขันภาคอุตสาหกรรม</t>
  </si>
  <si>
    <t>กิจกรรมหลักที่ 3.1 ส่งเสริมและเผยแพร่ ผลิตภัณฑ์อุตสาหกรรมและผลิตภัณฑ์ชุมชน</t>
  </si>
  <si>
    <t>กิจกรรมหลักที่ 4.1 ส่งเสริมและเพิ่มขีดความสามารถในการแข่งขันภาคอุตสาหกรรม</t>
  </si>
  <si>
    <t>กิจกรรมหลักที่ 4.2 การพัฒนาผลิตภัณฑ์โดยใช้นวัตกรรมและปรับปรุงประสิทธิภาพ ผู้ประกอบการขนาดกลางและขนาดย่อม (SMEs) และวิสาหกิจชุมชนเพื่อการปรับตัวสู่วิถีชีวิตใหม่ (New Normal)</t>
  </si>
  <si>
    <t>3. โครงการที่ 5 ส่งเสริมการผลิตและสร้างมูลค่าเพิ่มสินค้าเกษตรปลอดภัยได้มาตรฐาน</t>
  </si>
  <si>
    <t>กิจกรรมหลักที่ 5.1 ส่งเสริมการผลิตและ แปรรูปสินค้าข้าวปลอดภัยได้มาตรฐาน</t>
  </si>
  <si>
    <t>กิจกรรมหลักที่ 5.2 ส่งเสริมการผลิตมะม่วงน้ำดอกไม้สมุทรปราการคุณภาพเชิงการค้า</t>
  </si>
  <si>
    <t>กิจกรรมหลักที่ 5.3 ส่งเสริมการผลิตมะพร้าวน้ำหอมเพื่อการค้า</t>
  </si>
  <si>
    <t>กิจกรรมหลักที่ 5.4 ส่งเสริมการผลิตสมุนไพรและพืชผักปลอดภัยจากสารพิษ</t>
  </si>
  <si>
    <t>กิจกรรมหลักที่ 5.5 ส่งเสริมการเพาะเลี้ยงชันโรงปลอดภัยสร้างรายได้</t>
  </si>
  <si>
    <t>กิจกรรมหลักที่ 5.6 ส่งเสริมการผลิตปลาสลิดให้ได้มาตรฐาน GAP เพื่อเชื่อมโยงการยื่นขอใช้ตรา GI ปลาสลิดบางบ่อ</t>
  </si>
  <si>
    <t>กิจกรรมหลักที่ 5.7 พัฒนาศักยภาพผู้ประกอบการโรงฆ่าสัตว์และร้านจำหน่ายเนื้อสัตว์ภายในจังหวัดสมุทรปราการ</t>
  </si>
  <si>
    <t>กิจกรรมหลักที่ 5.8 การส่งเสริมการบริโภคและการใช้วัตถุดิบสินค้า Q</t>
  </si>
  <si>
    <t>กิจกรรมหลักที่ 5.9 ร้านอาหารวัตถุดิบปลอดภัยเลือกใช้สินค้า Q</t>
  </si>
  <si>
    <t>กิจกรรมหลักที่ 5.11 ส่งเสริมการสร้างมูลค่าเพิ่มด้วยนวัตกรรมเชิงพาณิชย์และทรัพย์สินทางปัญญา</t>
  </si>
  <si>
    <t xml:space="preserve">กิจกรรมหลักที่ 5.12 เชื่อมโยงสินค้าราคาประหยัด ลดค่าครองชีพ เพื่อประชาชนจังหวัดสมุทรปราการ
</t>
  </si>
  <si>
    <t>กิจกรรมหลักที่ 6.1 การเพิ่มศักยภาพการผลิตและส่งเสริมการรับรองมาตรฐานฟาร์มเลี้ยงปลาสลิดให้ได้รับมาตรฐาน GAP กรมประมง เพื่อเชื่อมโยงการยื่นขอใช้ตรา GI</t>
  </si>
  <si>
    <t>กิจกรรมหลักที่ 6.2 การยกระดับการผลิตสินค้าเกษตรปลอดภัยได้มาตรฐานด้านพืช (มะม่วงน้ำดอกไม้ ข้าว กล้วยน้ำว้า ชันโรง สมุนไพรและพืชผัก)</t>
  </si>
  <si>
    <t>กิจกรรมหลักที่ 6.3 การพัฒนาเกษตรกรรมยั่งยืนในเมือง</t>
  </si>
  <si>
    <t>กิจกรรมหลักที่ 6.4 การพัฒนาศักยภาพเกษตรกร เพื่อส่งเสริมและอนุรักษ์สายพันธุ์เป็ดปากน้ำ (นวัตกรรมการผลิตตู้ฟักไข่อย่างง่าย)</t>
  </si>
  <si>
    <t>กิจกรรมหลักที่ 6.5 การพัฒนาศักยภาพผู้ประกอบการ โรงฆ่าสัตว์ และร้านจำหน่ายเนื้อสัตว์ภายในจังหวัดสมุทรปราการ</t>
  </si>
  <si>
    <t>กิจกรรมหลักที่ 6.6 การพัฒนาศักยภาพวิสาหกิจชุมชนต้นแบบจังหวัดสมุทรปราการ</t>
  </si>
  <si>
    <t>กิจกรรมหลักที่ 6.8 การตลาดดิจิทัล (Digital Marketing) สำหรับวิสาหกิจชุมชนจังหวัดสมุทรปราการ</t>
  </si>
  <si>
    <t>กิจกรรมหลักที่ 6.9 การยกระดับสินค้าด้วยระบบตรวจสอบย้อนกลับโดยเทคโนโลยีรหัสคิวอาร์ของสินค้าสิ่งบ่งชี้ทางภูมิศาสตร์ของจังหวัดสมุทรปราการ</t>
  </si>
  <si>
    <t>กิจกรรมหลักที่ 6.10 จัดงาน “ปลาสลิดบางบ่อ  ออนไลน์ทั่วโลก”</t>
  </si>
  <si>
    <t>กิจกรรมหลักที่ 6.12 อำนวยการและติดตามผลการดำเนินงาน</t>
  </si>
  <si>
    <t>กิจกรรมหลักที่ 4.7 เสริมสร้างความรู้เกี่ยวกับการใช้จ่ายเงินทดรองราชการเพื่อช่วยเหลือผู้ประสบภัยพิบัติกรณีฉุกเฉินให้แก่หน่วยงานองค์กรปกครองท้องถิ่นในจังหวัดสมุทรปราการ</t>
  </si>
  <si>
    <t xml:space="preserve">1.สนง.ป้องกันและบรรเทา
สาธารณภัยจังหวัดสมุทรปราการ
</t>
  </si>
  <si>
    <t>กิจกรมหลักที่ 3.11 เยาวชนไทยรู้ทันภัย ห่างไกลจากอุบัติเหตุ</t>
  </si>
  <si>
    <t>สำนักงานป้องกันและบรรเทาสาธารณภัยจังหวัดสมุดปราการ</t>
  </si>
  <si>
    <t>กิจกรมหลักที่ 4.8 เสริมสร้างศักยภาพชุมชนด้านการป้องกันและบรรเทา
สาธารณภัยจังหวัดสมุทรปราการ</t>
  </si>
  <si>
    <t>กิจกรรมหลักที่ 6.7 การพัฒนาผลิตภัณฑ์และการแปรรูปสินค้าเกษตรเพื่อสร้างมูลค่าเพิ่มด้วยแนวทาง BCG Model</t>
  </si>
  <si>
    <t>กิจกรรมหลักที่ 5.6 ก่อสร้างโรงเรียนประถมศึกษา</t>
  </si>
  <si>
    <t>กิจกรรมหลักที่ 9.10 โครงการก่อสร้างเขื่อนกันดิน ค.ส.ล.ริมคลองชลประทานบริเวณคลองส่งน้ำสุวรรณภูมิ ถึงบริเวณสุดเขตเทศบาล หมู่ที่ 4 ตำบลบางปู</t>
  </si>
  <si>
    <t>1. อปท. ที่เกี่ยวข้อง</t>
  </si>
  <si>
    <t>กิจกรรมหลักที่ 5.13 ยกระดับผลิตภัณฑ์ปากน้ำสู่ตลาดโลก (เซลล์แมนปากน้ำ)</t>
  </si>
  <si>
    <t>4. โครงการที่ 6 ยกระดับการผลิตสินค้าเกษตรปลอดภัยได้มาตรฐานด้วยแนวทาง BCG Model แบบบูรณาการสู่เศรษฐกิจฐานราก</t>
  </si>
  <si>
    <t>กิจกรรมหลักที่ 6.11 จัดงาน "การจัดงานมหกรรมมะม่วงน้ำดอกไม้และของดีเมืองปากน้ำ"</t>
  </si>
  <si>
    <t>1.สนง.โยธาธิการและผังเมืองจังหวัดสมุทรปราการ
2. กรมโยธาธิการและผังเมือง
3. ที่ทำการปกครองอำเภอทุกอำเภอ</t>
  </si>
  <si>
    <t>ที่ทำการปกครองอำเภอบางบ่อ</t>
  </si>
  <si>
    <t>1.สนง.โยธาธิการและผังเมืองจังหวัดสมุทรปราการ
2.กรมโยธาธิการและผังเมือง
3. ที่ทำการปกครองอำเภอทุกอำเภอ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</si>
</sst>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-* #,##0.0_-;\-* #,##0.0_-;_-* &quot;-&quot;??_-;_-@_-"/>
    <numFmt numFmtId="190" formatCode="#,##0_ ;\-#,##0\ 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IT๙"/>
      <family val="2"/>
    </font>
    <font>
      <sz val="16"/>
      <color rgb="FF0070C0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sz val="20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IT๙"/>
      <family val="2"/>
    </font>
    <font>
      <i/>
      <sz val="15"/>
      <name val="TH SarabunIT๙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2"/>
      <color theme="1"/>
      <name val="TH SarabunIT๙"/>
      <family val="2"/>
    </font>
    <font>
      <b/>
      <sz val="15"/>
      <name val="TH SarabunPSK"/>
      <family val="2"/>
    </font>
    <font>
      <sz val="15.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9"/>
      <color indexed="81"/>
      <name val="Tahoma"/>
      <charset val="22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2" fillId="0" borderId="10" xfId="0" applyFont="1" applyBorder="1"/>
    <xf numFmtId="1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readingOrder="1"/>
    </xf>
    <xf numFmtId="0" fontId="13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4" fillId="0" borderId="1" xfId="0" applyFont="1" applyBorder="1" applyAlignment="1">
      <alignment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187" fontId="12" fillId="3" borderId="1" xfId="0" applyNumberFormat="1" applyFont="1" applyFill="1" applyBorder="1"/>
    <xf numFmtId="1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187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right" vertical="top" wrapText="1"/>
    </xf>
    <xf numFmtId="188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" fontId="11" fillId="0" borderId="5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1" fontId="11" fillId="0" borderId="9" xfId="0" applyNumberFormat="1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0" xfId="0" applyFont="1"/>
    <xf numFmtId="187" fontId="14" fillId="0" borderId="1" xfId="1" applyNumberFormat="1" applyFont="1" applyBorder="1"/>
    <xf numFmtId="187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87" fontId="15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87" fontId="11" fillId="0" borderId="1" xfId="1" applyNumberFormat="1" applyFon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87" fontId="12" fillId="0" borderId="1" xfId="1" applyNumberFormat="1" applyFont="1" applyBorder="1" applyAlignment="1">
      <alignment horizontal="center" vertical="top"/>
    </xf>
    <xf numFmtId="189" fontId="11" fillId="0" borderId="1" xfId="1" applyNumberFormat="1" applyFont="1" applyBorder="1"/>
    <xf numFmtId="0" fontId="12" fillId="0" borderId="1" xfId="0" applyFont="1" applyBorder="1" applyAlignment="1">
      <alignment vertical="top"/>
    </xf>
    <xf numFmtId="187" fontId="12" fillId="0" borderId="1" xfId="0" applyNumberFormat="1" applyFont="1" applyBorder="1" applyAlignment="1">
      <alignment vertical="top"/>
    </xf>
    <xf numFmtId="0" fontId="12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wrapText="1"/>
    </xf>
    <xf numFmtId="0" fontId="8" fillId="2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/>
    <xf numFmtId="0" fontId="2" fillId="2" borderId="15" xfId="0" applyFont="1" applyFill="1" applyBorder="1"/>
    <xf numFmtId="0" fontId="8" fillId="2" borderId="12" xfId="0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justify" vertical="top" wrapText="1"/>
    </xf>
    <xf numFmtId="0" fontId="14" fillId="0" borderId="8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6" borderId="5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0" fontId="3" fillId="2" borderId="0" xfId="0" applyFont="1" applyFill="1"/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187" fontId="17" fillId="0" borderId="1" xfId="1" applyNumberFormat="1" applyFont="1" applyBorder="1" applyAlignment="1">
      <alignment horizontal="justify" vertical="top" wrapText="1"/>
    </xf>
    <xf numFmtId="187" fontId="17" fillId="4" borderId="1" xfId="1" applyNumberFormat="1" applyFont="1" applyFill="1" applyBorder="1" applyAlignment="1">
      <alignment horizontal="justify" vertical="top" wrapText="1"/>
    </xf>
    <xf numFmtId="187" fontId="14" fillId="4" borderId="1" xfId="1" applyNumberFormat="1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87" fontId="8" fillId="0" borderId="1" xfId="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top" wrapText="1"/>
    </xf>
    <xf numFmtId="187" fontId="8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 wrapText="1"/>
    </xf>
    <xf numFmtId="187" fontId="8" fillId="2" borderId="1" xfId="1" applyNumberFormat="1" applyFont="1" applyFill="1" applyBorder="1" applyAlignment="1">
      <alignment horizontal="right" vertical="top"/>
    </xf>
    <xf numFmtId="187" fontId="8" fillId="0" borderId="1" xfId="0" applyNumberFormat="1" applyFont="1" applyBorder="1" applyAlignment="1">
      <alignment horizontal="left" vertical="top"/>
    </xf>
    <xf numFmtId="187" fontId="8" fillId="2" borderId="1" xfId="0" applyNumberFormat="1" applyFont="1" applyFill="1" applyBorder="1" applyAlignment="1">
      <alignment horizontal="left" vertical="top"/>
    </xf>
    <xf numFmtId="187" fontId="8" fillId="0" borderId="1" xfId="1" applyNumberFormat="1" applyFont="1" applyBorder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readingOrder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3" fontId="21" fillId="0" borderId="1" xfId="0" applyNumberFormat="1" applyFont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10" xfId="0" applyFont="1" applyBorder="1"/>
    <xf numFmtId="0" fontId="15" fillId="0" borderId="1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4" fillId="2" borderId="0" xfId="0" applyFont="1" applyFill="1"/>
    <xf numFmtId="1" fontId="14" fillId="0" borderId="5" xfId="0" applyNumberFormat="1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vertical="top" wrapText="1"/>
    </xf>
    <xf numFmtId="0" fontId="14" fillId="2" borderId="0" xfId="0" applyFont="1" applyFill="1" applyAlignment="1">
      <alignment horizontal="left"/>
    </xf>
    <xf numFmtId="1" fontId="14" fillId="0" borderId="1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1" fontId="8" fillId="0" borderId="8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6" borderId="5" xfId="0" applyFont="1" applyFill="1" applyBorder="1" applyAlignment="1">
      <alignment horizontal="center" vertical="top"/>
    </xf>
    <xf numFmtId="0" fontId="8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0" borderId="1" xfId="0" applyFont="1" applyBorder="1" applyAlignment="1">
      <alignment horizontal="center" vertical="top"/>
    </xf>
    <xf numFmtId="3" fontId="14" fillId="0" borderId="1" xfId="1" applyNumberFormat="1" applyFont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187" fontId="15" fillId="3" borderId="1" xfId="0" applyNumberFormat="1" applyFont="1" applyFill="1" applyBorder="1" applyAlignment="1">
      <alignment horizontal="center" vertical="top"/>
    </xf>
    <xf numFmtId="187" fontId="14" fillId="0" borderId="1" xfId="1" applyNumberFormat="1" applyFont="1" applyBorder="1" applyAlignment="1">
      <alignment horizontal="right" vertical="top" wrapText="1"/>
    </xf>
    <xf numFmtId="187" fontId="14" fillId="2" borderId="1" xfId="1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top"/>
    </xf>
    <xf numFmtId="3" fontId="24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right" vertical="top"/>
    </xf>
    <xf numFmtId="3" fontId="14" fillId="2" borderId="1" xfId="0" applyNumberFormat="1" applyFont="1" applyFill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justify" vertical="top" wrapText="1"/>
    </xf>
    <xf numFmtId="43" fontId="14" fillId="0" borderId="1" xfId="1" applyFont="1" applyBorder="1" applyAlignment="1">
      <alignment horizontal="justify" vertical="top" wrapText="1"/>
    </xf>
    <xf numFmtId="43" fontId="14" fillId="2" borderId="1" xfId="1" applyFont="1" applyFill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3" fontId="14" fillId="0" borderId="1" xfId="1" applyNumberFormat="1" applyFont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49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 shrinkToFit="1"/>
    </xf>
    <xf numFmtId="0" fontId="8" fillId="0" borderId="1" xfId="0" applyFont="1" applyBorder="1"/>
    <xf numFmtId="0" fontId="20" fillId="0" borderId="1" xfId="0" applyFont="1" applyBorder="1" applyAlignment="1">
      <alignment horizontal="left" vertical="center" wrapText="1" shrinkToFit="1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vertical="top" wrapText="1"/>
    </xf>
    <xf numFmtId="187" fontId="8" fillId="0" borderId="1" xfId="0" applyNumberFormat="1" applyFont="1" applyBorder="1" applyAlignment="1">
      <alignment horizontal="right" vertical="top" wrapText="1"/>
    </xf>
    <xf numFmtId="187" fontId="8" fillId="2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187" fontId="17" fillId="0" borderId="8" xfId="1" applyNumberFormat="1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87" fontId="19" fillId="3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2" borderId="0" xfId="0" applyFont="1" applyFill="1" applyAlignment="1">
      <alignment horizontal="left"/>
    </xf>
    <xf numFmtId="1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17" fillId="0" borderId="8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center" vertical="top"/>
    </xf>
    <xf numFmtId="187" fontId="17" fillId="0" borderId="8" xfId="1" applyNumberFormat="1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4" borderId="8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/>
    </xf>
    <xf numFmtId="187" fontId="19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justify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8" fillId="0" borderId="1" xfId="1" applyNumberFormat="1" applyFont="1" applyBorder="1"/>
    <xf numFmtId="0" fontId="2" fillId="2" borderId="1" xfId="0" applyFont="1" applyFill="1" applyBorder="1" applyAlignment="1">
      <alignment horizontal="center" vertical="top"/>
    </xf>
    <xf numFmtId="187" fontId="8" fillId="0" borderId="1" xfId="1" applyNumberFormat="1" applyFont="1" applyBorder="1" applyAlignment="1">
      <alignment horizontal="justify" vertical="top" wrapText="1"/>
    </xf>
    <xf numFmtId="0" fontId="8" fillId="2" borderId="5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187" fontId="14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87" fontId="17" fillId="0" borderId="8" xfId="1" applyNumberFormat="1" applyFont="1" applyFill="1" applyBorder="1" applyAlignment="1">
      <alignment horizontal="justify" vertical="top" wrapText="1"/>
    </xf>
    <xf numFmtId="187" fontId="17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right" vertical="top"/>
    </xf>
    <xf numFmtId="0" fontId="2" fillId="0" borderId="1" xfId="0" applyFont="1" applyBorder="1"/>
    <xf numFmtId="0" fontId="19" fillId="0" borderId="1" xfId="0" applyFont="1" applyBorder="1" applyAlignment="1">
      <alignment horizontal="right" vertical="top"/>
    </xf>
    <xf numFmtId="0" fontId="27" fillId="2" borderId="11" xfId="0" applyFont="1" applyFill="1" applyBorder="1" applyAlignment="1">
      <alignment horizontal="center" vertical="top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7" fontId="27" fillId="0" borderId="1" xfId="1" applyNumberFormat="1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7" fillId="0" borderId="0" xfId="0" applyFont="1"/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15" fillId="2" borderId="1" xfId="0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right" vertical="top" wrapText="1"/>
    </xf>
    <xf numFmtId="187" fontId="15" fillId="0" borderId="1" xfId="1" applyNumberFormat="1" applyFont="1" applyBorder="1" applyAlignment="1">
      <alignment horizontal="justify" vertical="top" wrapText="1"/>
    </xf>
    <xf numFmtId="0" fontId="27" fillId="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187" fontId="27" fillId="0" borderId="1" xfId="0" applyNumberFormat="1" applyFont="1" applyBorder="1"/>
    <xf numFmtId="187" fontId="26" fillId="0" borderId="1" xfId="0" applyNumberFormat="1" applyFont="1" applyBorder="1"/>
    <xf numFmtId="0" fontId="18" fillId="0" borderId="1" xfId="0" applyFont="1" applyBorder="1" applyAlignment="1">
      <alignment horizontal="right" vertical="top" wrapText="1"/>
    </xf>
    <xf numFmtId="187" fontId="18" fillId="0" borderId="1" xfId="1" applyNumberFormat="1" applyFont="1" applyBorder="1" applyAlignment="1">
      <alignment horizontal="justify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187" fontId="28" fillId="0" borderId="1" xfId="0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 wrapText="1"/>
    </xf>
    <xf numFmtId="187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87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1" fontId="20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vertical="top"/>
    </xf>
    <xf numFmtId="1" fontId="25" fillId="0" borderId="0" xfId="0" applyNumberFormat="1" applyFont="1" applyAlignment="1">
      <alignment vertical="top"/>
    </xf>
    <xf numFmtId="0" fontId="20" fillId="5" borderId="0" xfId="0" applyFont="1" applyFill="1" applyAlignment="1">
      <alignment vertical="top"/>
    </xf>
    <xf numFmtId="1" fontId="29" fillId="5" borderId="1" xfId="0" applyNumberFormat="1" applyFont="1" applyFill="1" applyBorder="1" applyAlignment="1">
      <alignment horizontal="center" vertical="top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1" fontId="20" fillId="0" borderId="1" xfId="0" applyNumberFormat="1" applyFont="1" applyBorder="1" applyAlignment="1">
      <alignment horizontal="center" vertical="top" wrapText="1"/>
    </xf>
    <xf numFmtId="1" fontId="25" fillId="0" borderId="1" xfId="0" applyNumberFormat="1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top" wrapText="1"/>
    </xf>
    <xf numFmtId="1" fontId="20" fillId="0" borderId="8" xfId="0" applyNumberFormat="1" applyFont="1" applyBorder="1" applyAlignment="1">
      <alignment vertical="top" wrapText="1"/>
    </xf>
    <xf numFmtId="1" fontId="20" fillId="0" borderId="1" xfId="1" applyNumberFormat="1" applyFont="1" applyFill="1" applyBorder="1" applyAlignment="1">
      <alignment horizontal="center" vertical="top" wrapText="1"/>
    </xf>
    <xf numFmtId="1" fontId="25" fillId="0" borderId="1" xfId="1" applyNumberFormat="1" applyFont="1" applyFill="1" applyBorder="1" applyAlignment="1">
      <alignment horizontal="center" vertical="top" wrapText="1"/>
    </xf>
    <xf numFmtId="1" fontId="24" fillId="0" borderId="0" xfId="0" applyNumberFormat="1" applyFont="1" applyAlignment="1">
      <alignment horizontal="left" vertical="top" wrapText="1"/>
    </xf>
    <xf numFmtId="1" fontId="24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justify" vertical="top"/>
    </xf>
    <xf numFmtId="0" fontId="25" fillId="0" borderId="9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1" fontId="20" fillId="0" borderId="8" xfId="0" applyNumberFormat="1" applyFont="1" applyBorder="1" applyAlignment="1">
      <alignment horizontal="center" vertical="top" wrapText="1"/>
    </xf>
    <xf numFmtId="1" fontId="25" fillId="0" borderId="8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187" fontId="20" fillId="0" borderId="1" xfId="1" applyNumberFormat="1" applyFont="1" applyFill="1" applyBorder="1" applyAlignment="1">
      <alignment vertical="top"/>
    </xf>
    <xf numFmtId="0" fontId="20" fillId="0" borderId="0" xfId="0" applyFont="1" applyAlignment="1">
      <alignment horizontal="center" vertical="top" wrapText="1"/>
    </xf>
    <xf numFmtId="187" fontId="20" fillId="0" borderId="1" xfId="1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49" fontId="20" fillId="0" borderId="1" xfId="0" applyNumberFormat="1" applyFont="1" applyBorder="1" applyAlignment="1">
      <alignment horizontal="center" vertical="top" wrapText="1"/>
    </xf>
    <xf numFmtId="1" fontId="20" fillId="2" borderId="9" xfId="0" applyNumberFormat="1" applyFont="1" applyFill="1" applyBorder="1" applyAlignment="1">
      <alignment vertical="top" wrapText="1"/>
    </xf>
    <xf numFmtId="1" fontId="20" fillId="2" borderId="8" xfId="0" applyNumberFormat="1" applyFont="1" applyFill="1" applyBorder="1" applyAlignment="1">
      <alignment vertical="top" wrapText="1"/>
    </xf>
    <xf numFmtId="0" fontId="20" fillId="2" borderId="8" xfId="0" applyFont="1" applyFill="1" applyBorder="1" applyAlignment="1">
      <alignment horizontal="left" vertical="top" wrapText="1"/>
    </xf>
    <xf numFmtId="49" fontId="20" fillId="0" borderId="8" xfId="0" applyNumberFormat="1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right" vertical="top"/>
    </xf>
    <xf numFmtId="187" fontId="20" fillId="0" borderId="1" xfId="0" applyNumberFormat="1" applyFont="1" applyBorder="1" applyAlignment="1">
      <alignment horizontal="right" vertical="top"/>
    </xf>
    <xf numFmtId="1" fontId="29" fillId="5" borderId="13" xfId="0" applyNumberFormat="1" applyFont="1" applyFill="1" applyBorder="1" applyAlignment="1">
      <alignment horizontal="center" vertical="top" wrapText="1"/>
    </xf>
    <xf numFmtId="0" fontId="20" fillId="0" borderId="12" xfId="0" applyFont="1" applyBorder="1" applyAlignment="1">
      <alignment horizontal="left" vertical="top" wrapText="1"/>
    </xf>
    <xf numFmtId="1" fontId="29" fillId="0" borderId="1" xfId="0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top" wrapText="1"/>
    </xf>
    <xf numFmtId="3" fontId="20" fillId="0" borderId="12" xfId="0" applyNumberFormat="1" applyFont="1" applyBorder="1" applyAlignment="1">
      <alignment horizontal="right" vertical="top"/>
    </xf>
    <xf numFmtId="0" fontId="20" fillId="7" borderId="0" xfId="0" applyFont="1" applyFill="1" applyAlignment="1">
      <alignment vertical="top"/>
    </xf>
    <xf numFmtId="0" fontId="25" fillId="0" borderId="1" xfId="0" applyFont="1" applyBorder="1" applyAlignment="1">
      <alignment vertical="top" wrapText="1"/>
    </xf>
    <xf numFmtId="0" fontId="25" fillId="0" borderId="15" xfId="0" applyFont="1" applyBorder="1" applyAlignment="1">
      <alignment horizontal="left" vertical="top"/>
    </xf>
    <xf numFmtId="187" fontId="25" fillId="0" borderId="1" xfId="0" applyNumberFormat="1" applyFont="1" applyBorder="1" applyAlignment="1">
      <alignment horizontal="right" vertical="center" wrapText="1"/>
    </xf>
    <xf numFmtId="187" fontId="25" fillId="6" borderId="1" xfId="0" applyNumberFormat="1" applyFont="1" applyFill="1" applyBorder="1" applyAlignment="1">
      <alignment vertical="center" wrapText="1"/>
    </xf>
    <xf numFmtId="187" fontId="25" fillId="5" borderId="1" xfId="1" applyNumberFormat="1" applyFont="1" applyFill="1" applyBorder="1" applyAlignment="1">
      <alignment horizontal="right" vertical="top" wrapText="1"/>
    </xf>
    <xf numFmtId="3" fontId="25" fillId="5" borderId="1" xfId="0" applyNumberFormat="1" applyFont="1" applyFill="1" applyBorder="1" applyAlignment="1">
      <alignment horizontal="right" vertical="top"/>
    </xf>
    <xf numFmtId="187" fontId="20" fillId="0" borderId="1" xfId="1" applyNumberFormat="1" applyFont="1" applyFill="1" applyBorder="1" applyAlignment="1">
      <alignment horizontal="right" vertical="top"/>
    </xf>
    <xf numFmtId="187" fontId="25" fillId="5" borderId="1" xfId="0" applyNumberFormat="1" applyFont="1" applyFill="1" applyBorder="1" applyAlignment="1">
      <alignment horizontal="right" vertical="top"/>
    </xf>
    <xf numFmtId="41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187" fontId="25" fillId="6" borderId="1" xfId="0" applyNumberFormat="1" applyFont="1" applyFill="1" applyBorder="1" applyAlignment="1">
      <alignment horizontal="right" vertical="center" wrapText="1"/>
    </xf>
    <xf numFmtId="187" fontId="25" fillId="5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top" wrapText="1"/>
    </xf>
    <xf numFmtId="41" fontId="20" fillId="0" borderId="1" xfId="0" applyNumberFormat="1" applyFont="1" applyBorder="1" applyAlignment="1">
      <alignment horizontal="center" vertical="top"/>
    </xf>
    <xf numFmtId="3" fontId="25" fillId="5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Border="1" applyAlignment="1">
      <alignment horizontal="right" vertical="top" wrapText="1"/>
    </xf>
    <xf numFmtId="41" fontId="20" fillId="0" borderId="1" xfId="0" applyNumberFormat="1" applyFont="1" applyBorder="1" applyAlignment="1">
      <alignment horizontal="right" vertical="top" wrapText="1"/>
    </xf>
    <xf numFmtId="187" fontId="20" fillId="0" borderId="1" xfId="0" applyNumberFormat="1" applyFont="1" applyBorder="1" applyAlignment="1">
      <alignment horizontal="center" vertical="top" wrapText="1"/>
    </xf>
    <xf numFmtId="187" fontId="25" fillId="0" borderId="1" xfId="0" applyNumberFormat="1" applyFont="1" applyBorder="1" applyAlignment="1">
      <alignment horizontal="right" vertical="top" wrapText="1"/>
    </xf>
    <xf numFmtId="3" fontId="20" fillId="0" borderId="1" xfId="0" applyNumberFormat="1" applyFont="1" applyBorder="1" applyAlignment="1">
      <alignment vertical="top" wrapText="1"/>
    </xf>
    <xf numFmtId="187" fontId="20" fillId="0" borderId="5" xfId="0" applyNumberFormat="1" applyFont="1" applyBorder="1" applyAlignment="1">
      <alignment horizontal="center" vertical="top" wrapText="1"/>
    </xf>
    <xf numFmtId="3" fontId="20" fillId="0" borderId="1" xfId="1" applyNumberFormat="1" applyFont="1" applyFill="1" applyBorder="1" applyAlignment="1">
      <alignment horizontal="right" vertical="top"/>
    </xf>
    <xf numFmtId="187" fontId="25" fillId="5" borderId="1" xfId="1" applyNumberFormat="1" applyFont="1" applyFill="1" applyBorder="1" applyAlignment="1">
      <alignment horizontal="right" vertical="top"/>
    </xf>
    <xf numFmtId="3" fontId="20" fillId="0" borderId="0" xfId="0" applyNumberFormat="1" applyFont="1" applyAlignment="1">
      <alignment horizontal="right" vertical="top" wrapText="1"/>
    </xf>
    <xf numFmtId="1" fontId="24" fillId="0" borderId="1" xfId="0" applyNumberFormat="1" applyFont="1" applyBorder="1" applyAlignment="1">
      <alignment horizontal="center" vertical="top" wrapText="1"/>
    </xf>
    <xf numFmtId="0" fontId="20" fillId="3" borderId="0" xfId="0" applyFont="1" applyFill="1" applyAlignment="1">
      <alignment horizontal="center" vertical="top" wrapText="1"/>
    </xf>
    <xf numFmtId="1" fontId="24" fillId="0" borderId="8" xfId="0" applyNumberFormat="1" applyFont="1" applyBorder="1" applyAlignment="1">
      <alignment vertical="top" wrapText="1"/>
    </xf>
    <xf numFmtId="1" fontId="24" fillId="0" borderId="8" xfId="0" applyNumberFormat="1" applyFont="1" applyBorder="1" applyAlignment="1">
      <alignment horizontal="center" vertical="top" wrapText="1"/>
    </xf>
    <xf numFmtId="1" fontId="29" fillId="0" borderId="8" xfId="0" applyNumberFormat="1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/>
    </xf>
    <xf numFmtId="0" fontId="25" fillId="6" borderId="0" xfId="0" applyFont="1" applyFill="1" applyAlignment="1">
      <alignment vertical="center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left" vertical="top" wrapText="1"/>
    </xf>
    <xf numFmtId="0" fontId="25" fillId="5" borderId="0" xfId="0" applyFont="1" applyFill="1" applyAlignment="1">
      <alignment vertical="top"/>
    </xf>
    <xf numFmtId="0" fontId="20" fillId="5" borderId="1" xfId="0" applyFont="1" applyFill="1" applyBorder="1" applyAlignment="1">
      <alignment horizontal="center" vertical="top" wrapText="1"/>
    </xf>
    <xf numFmtId="0" fontId="20" fillId="3" borderId="0" xfId="0" applyFont="1" applyFill="1" applyAlignment="1">
      <alignment horizontal="center" vertical="top"/>
    </xf>
    <xf numFmtId="0" fontId="20" fillId="3" borderId="0" xfId="0" applyFont="1" applyFill="1" applyAlignment="1">
      <alignment vertical="top"/>
    </xf>
    <xf numFmtId="188" fontId="20" fillId="0" borderId="1" xfId="0" applyNumberFormat="1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3" fontId="25" fillId="0" borderId="0" xfId="0" applyNumberFormat="1" applyFont="1" applyAlignment="1">
      <alignment horizontal="right" vertical="top" wrapText="1"/>
    </xf>
    <xf numFmtId="0" fontId="29" fillId="0" borderId="15" xfId="0" applyFont="1" applyBorder="1" applyAlignment="1">
      <alignment horizontal="left" vertical="top"/>
    </xf>
    <xf numFmtId="0" fontId="29" fillId="0" borderId="15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right" vertical="top"/>
    </xf>
    <xf numFmtId="0" fontId="20" fillId="2" borderId="0" xfId="0" applyFont="1" applyFill="1" applyAlignment="1">
      <alignment vertical="top"/>
    </xf>
    <xf numFmtId="190" fontId="20" fillId="0" borderId="1" xfId="1" applyNumberFormat="1" applyFont="1" applyFill="1" applyBorder="1" applyAlignment="1">
      <alignment horizontal="right" vertical="top" wrapText="1"/>
    </xf>
    <xf numFmtId="187" fontId="20" fillId="0" borderId="1" xfId="0" applyNumberFormat="1" applyFont="1" applyBorder="1" applyAlignment="1">
      <alignment vertical="top"/>
    </xf>
    <xf numFmtId="0" fontId="20" fillId="5" borderId="1" xfId="0" applyFont="1" applyFill="1" applyBorder="1" applyAlignment="1">
      <alignment horizontal="left" vertical="top" wrapText="1"/>
    </xf>
    <xf numFmtId="3" fontId="20" fillId="0" borderId="1" xfId="1" applyNumberFormat="1" applyFont="1" applyFill="1" applyBorder="1" applyAlignment="1">
      <alignment horizontal="right" vertical="top" wrapText="1"/>
    </xf>
    <xf numFmtId="0" fontId="20" fillId="5" borderId="1" xfId="0" applyFont="1" applyFill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87" fontId="20" fillId="0" borderId="3" xfId="0" applyNumberFormat="1" applyFont="1" applyBorder="1" applyAlignment="1">
      <alignment horizontal="right" vertical="top" wrapText="1"/>
    </xf>
    <xf numFmtId="41" fontId="20" fillId="0" borderId="3" xfId="0" applyNumberFormat="1" applyFont="1" applyBorder="1" applyAlignment="1">
      <alignment horizontal="right" vertical="top" wrapText="1"/>
    </xf>
    <xf numFmtId="3" fontId="25" fillId="0" borderId="0" xfId="0" applyNumberFormat="1" applyFont="1" applyAlignment="1">
      <alignment horizontal="left" vertical="top" wrapText="1"/>
    </xf>
    <xf numFmtId="3" fontId="20" fillId="0" borderId="0" xfId="0" applyNumberFormat="1" applyFont="1" applyAlignment="1">
      <alignment horizontal="center" vertical="top" wrapText="1"/>
    </xf>
    <xf numFmtId="0" fontId="20" fillId="3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right" vertical="top"/>
    </xf>
    <xf numFmtId="0" fontId="25" fillId="3" borderId="0" xfId="0" applyFont="1" applyFill="1" applyAlignment="1">
      <alignment vertical="top" wrapText="1"/>
    </xf>
    <xf numFmtId="0" fontId="25" fillId="3" borderId="0" xfId="0" applyFont="1" applyFill="1" applyAlignment="1">
      <alignment horizontal="left" vertical="top" wrapText="1"/>
    </xf>
    <xf numFmtId="0" fontId="29" fillId="0" borderId="15" xfId="0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3" fontId="20" fillId="0" borderId="1" xfId="0" applyNumberFormat="1" applyFont="1" applyBorder="1" applyAlignment="1">
      <alignment vertical="top"/>
    </xf>
    <xf numFmtId="0" fontId="20" fillId="3" borderId="3" xfId="0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left" vertical="top" wrapText="1"/>
    </xf>
    <xf numFmtId="3" fontId="20" fillId="0" borderId="0" xfId="0" applyNumberFormat="1" applyFont="1" applyAlignment="1">
      <alignment horizontal="right" vertical="top"/>
    </xf>
    <xf numFmtId="187" fontId="20" fillId="0" borderId="0" xfId="1" applyNumberFormat="1" applyFont="1" applyFill="1" applyBorder="1" applyAlignment="1">
      <alignment horizontal="right" vertical="top"/>
    </xf>
    <xf numFmtId="0" fontId="20" fillId="3" borderId="0" xfId="0" applyFont="1" applyFill="1" applyAlignment="1">
      <alignment vertical="top" wrapText="1"/>
    </xf>
    <xf numFmtId="0" fontId="25" fillId="2" borderId="13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187" fontId="25" fillId="2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top" wrapText="1"/>
    </xf>
    <xf numFmtId="187" fontId="20" fillId="2" borderId="1" xfId="1" applyNumberFormat="1" applyFont="1" applyFill="1" applyBorder="1" applyAlignment="1">
      <alignment horizontal="right" vertical="top" wrapText="1"/>
    </xf>
    <xf numFmtId="187" fontId="20" fillId="0" borderId="1" xfId="1" applyNumberFormat="1" applyFont="1" applyBorder="1" applyAlignment="1">
      <alignment horizontal="right" vertical="top"/>
    </xf>
    <xf numFmtId="3" fontId="25" fillId="0" borderId="0" xfId="0" applyNumberFormat="1" applyFont="1" applyAlignment="1">
      <alignment horizontal="right" vertical="top"/>
    </xf>
    <xf numFmtId="0" fontId="25" fillId="0" borderId="0" xfId="0" applyFont="1" applyAlignment="1">
      <alignment vertical="top" wrapText="1"/>
    </xf>
    <xf numFmtId="41" fontId="20" fillId="0" borderId="0" xfId="0" applyNumberFormat="1" applyFont="1" applyAlignment="1">
      <alignment horizontal="right" vertical="top"/>
    </xf>
    <xf numFmtId="0" fontId="20" fillId="3" borderId="0" xfId="0" applyFont="1" applyFill="1" applyAlignment="1">
      <alignment horizontal="left" vertical="top"/>
    </xf>
    <xf numFmtId="187" fontId="20" fillId="0" borderId="12" xfId="1" applyNumberFormat="1" applyFont="1" applyFill="1" applyBorder="1" applyAlignment="1">
      <alignment horizontal="right" vertical="top" wrapText="1"/>
    </xf>
    <xf numFmtId="187" fontId="20" fillId="0" borderId="12" xfId="1" applyNumberFormat="1" applyFont="1" applyFill="1" applyBorder="1" applyAlignment="1">
      <alignment horizontal="right" vertical="top"/>
    </xf>
    <xf numFmtId="3" fontId="25" fillId="5" borderId="1" xfId="0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1" fontId="25" fillId="0" borderId="0" xfId="0" applyNumberFormat="1" applyFont="1" applyAlignment="1">
      <alignment horizontal="right" vertical="top"/>
    </xf>
    <xf numFmtId="0" fontId="25" fillId="2" borderId="8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5" fillId="5" borderId="8" xfId="0" applyFont="1" applyFill="1" applyBorder="1" applyAlignment="1">
      <alignment vertical="top" wrapText="1"/>
    </xf>
    <xf numFmtId="1" fontId="24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left" vertical="top"/>
    </xf>
    <xf numFmtId="1" fontId="29" fillId="0" borderId="0" xfId="0" applyNumberFormat="1" applyFont="1" applyAlignment="1">
      <alignment horizontal="center" vertical="top" wrapText="1"/>
    </xf>
    <xf numFmtId="1" fontId="25" fillId="2" borderId="0" xfId="0" applyNumberFormat="1" applyFont="1" applyFill="1" applyAlignment="1">
      <alignment horizontal="right" vertical="top"/>
    </xf>
    <xf numFmtId="1" fontId="20" fillId="0" borderId="0" xfId="0" applyNumberFormat="1" applyFont="1" applyAlignment="1">
      <alignment horizontal="center" vertical="top"/>
    </xf>
    <xf numFmtId="1" fontId="20" fillId="2" borderId="0" xfId="0" applyNumberFormat="1" applyFont="1" applyFill="1" applyAlignment="1">
      <alignment horizontal="right" vertical="top"/>
    </xf>
    <xf numFmtId="187" fontId="20" fillId="0" borderId="0" xfId="0" applyNumberFormat="1" applyFont="1" applyAlignment="1">
      <alignment horizontal="right" vertical="top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1" fontId="20" fillId="0" borderId="1" xfId="0" applyNumberFormat="1" applyFont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/>
    </xf>
    <xf numFmtId="1" fontId="20" fillId="0" borderId="9" xfId="0" applyNumberFormat="1" applyFont="1" applyBorder="1" applyAlignment="1">
      <alignment vertical="top" wrapText="1"/>
    </xf>
    <xf numFmtId="187" fontId="20" fillId="0" borderId="8" xfId="0" applyNumberFormat="1" applyFont="1" applyBorder="1" applyAlignment="1">
      <alignment horizontal="right" vertical="top"/>
    </xf>
    <xf numFmtId="0" fontId="34" fillId="0" borderId="8" xfId="0" applyFont="1" applyBorder="1" applyAlignment="1">
      <alignment vertical="top" wrapText="1"/>
    </xf>
    <xf numFmtId="1" fontId="35" fillId="0" borderId="8" xfId="0" applyNumberFormat="1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9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6" fillId="5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7" fillId="2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top"/>
    </xf>
    <xf numFmtId="187" fontId="25" fillId="5" borderId="1" xfId="0" applyNumberFormat="1" applyFont="1" applyFill="1" applyBorder="1" applyAlignment="1">
      <alignment horizontal="right" vertical="top" wrapText="1"/>
    </xf>
    <xf numFmtId="0" fontId="25" fillId="0" borderId="15" xfId="0" applyFont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5" fillId="7" borderId="0" xfId="0" applyFont="1" applyFill="1" applyAlignment="1">
      <alignment vertical="top"/>
    </xf>
    <xf numFmtId="0" fontId="25" fillId="0" borderId="0" xfId="0" applyFont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center" vertical="top"/>
    </xf>
    <xf numFmtId="0" fontId="20" fillId="0" borderId="7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0" fillId="0" borderId="2" xfId="0" applyFont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/>
    </xf>
    <xf numFmtId="0" fontId="20" fillId="0" borderId="1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187" fontId="20" fillId="0" borderId="0" xfId="0" applyNumberFormat="1" applyFont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3" fontId="20" fillId="0" borderId="5" xfId="0" applyNumberFormat="1" applyFont="1" applyBorder="1" applyAlignment="1">
      <alignment horizontal="right" vertical="top"/>
    </xf>
    <xf numFmtId="187" fontId="20" fillId="0" borderId="5" xfId="0" applyNumberFormat="1" applyFont="1" applyBorder="1" applyAlignment="1">
      <alignment horizontal="right" vertical="top"/>
    </xf>
    <xf numFmtId="1" fontId="20" fillId="0" borderId="5" xfId="0" applyNumberFormat="1" applyFont="1" applyBorder="1" applyAlignment="1">
      <alignment horizontal="left" vertical="top" wrapText="1"/>
    </xf>
    <xf numFmtId="1" fontId="20" fillId="0" borderId="8" xfId="0" applyNumberFormat="1" applyFont="1" applyBorder="1" applyAlignment="1">
      <alignment horizontal="left" vertical="top" wrapText="1"/>
    </xf>
    <xf numFmtId="1" fontId="25" fillId="5" borderId="12" xfId="0" applyNumberFormat="1" applyFont="1" applyFill="1" applyBorder="1" applyAlignment="1">
      <alignment horizontal="center" vertical="top" wrapText="1"/>
    </xf>
    <xf numFmtId="1" fontId="25" fillId="5" borderId="13" xfId="0" applyNumberFormat="1" applyFont="1" applyFill="1" applyBorder="1" applyAlignment="1">
      <alignment horizontal="center" vertical="top" wrapText="1"/>
    </xf>
    <xf numFmtId="1" fontId="25" fillId="5" borderId="7" xfId="0" applyNumberFormat="1" applyFont="1" applyFill="1" applyBorder="1" applyAlignment="1">
      <alignment horizontal="center" vertical="top" wrapText="1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1" fontId="20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1" fontId="20" fillId="0" borderId="9" xfId="0" applyNumberFormat="1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/>
    <xf numFmtId="0" fontId="2" fillId="0" borderId="2" xfId="0" applyFont="1" applyBorder="1" applyAlignment="1">
      <alignment horizontal="left" wrapText="1"/>
    </xf>
    <xf numFmtId="0" fontId="3" fillId="5" borderId="1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2" fillId="0" borderId="15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/>
    <xf numFmtId="49" fontId="14" fillId="0" borderId="11" xfId="0" applyNumberFormat="1" applyFont="1" applyBorder="1" applyAlignment="1">
      <alignment vertical="top" wrapText="1"/>
    </xf>
    <xf numFmtId="0" fontId="14" fillId="0" borderId="3" xfId="0" applyFont="1" applyBorder="1"/>
    <xf numFmtId="49" fontId="14" fillId="0" borderId="12" xfId="0" applyNumberFormat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19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2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/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0" fontId="3" fillId="0" borderId="11" xfId="0" applyFont="1" applyBorder="1" applyAlignment="1">
      <alignment horizontal="center" wrapText="1"/>
    </xf>
    <xf numFmtId="0" fontId="0" fillId="0" borderId="4" xfId="0" applyBorder="1"/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/>
    <xf numFmtId="49" fontId="2" fillId="0" borderId="1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left" vertical="top" wrapText="1"/>
    </xf>
    <xf numFmtId="1" fontId="20" fillId="2" borderId="9" xfId="0" applyNumberFormat="1" applyFont="1" applyFill="1" applyBorder="1" applyAlignment="1">
      <alignment horizontal="left"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left" vertical="top" wrapText="1"/>
    </xf>
    <xf numFmtId="0" fontId="25" fillId="2" borderId="9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1" fontId="24" fillId="2" borderId="1" xfId="0" applyNumberFormat="1" applyFont="1" applyFill="1" applyBorder="1" applyAlignment="1">
      <alignment horizontal="left" vertical="top" wrapText="1"/>
    </xf>
    <xf numFmtId="0" fontId="25" fillId="0" borderId="11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left" vertical="top" wrapText="1"/>
    </xf>
    <xf numFmtId="1" fontId="24" fillId="0" borderId="9" xfId="0" applyNumberFormat="1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41" fontId="20" fillId="0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left" vertical="top" wrapText="1"/>
    </xf>
    <xf numFmtId="187" fontId="25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187" fontId="20" fillId="0" borderId="1" xfId="0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center" vertical="top" wrapText="1"/>
    </xf>
    <xf numFmtId="187" fontId="20" fillId="0" borderId="5" xfId="0" applyNumberFormat="1" applyFont="1" applyFill="1" applyBorder="1" applyAlignment="1">
      <alignment horizontal="center" vertical="top" wrapText="1"/>
    </xf>
    <xf numFmtId="187" fontId="20" fillId="0" borderId="1" xfId="0" applyNumberFormat="1" applyFont="1" applyFill="1" applyBorder="1" applyAlignment="1">
      <alignment vertical="top"/>
    </xf>
    <xf numFmtId="3" fontId="20" fillId="0" borderId="1" xfId="0" applyNumberFormat="1" applyFont="1" applyFill="1" applyBorder="1" applyAlignment="1">
      <alignment horizontal="right" vertical="top"/>
    </xf>
    <xf numFmtId="187" fontId="20" fillId="0" borderId="1" xfId="0" applyNumberFormat="1" applyFont="1" applyFill="1" applyBorder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187" fontId="20" fillId="0" borderId="0" xfId="0" applyNumberFormat="1" applyFont="1" applyFill="1" applyAlignment="1">
      <alignment horizontal="right" vertical="top"/>
    </xf>
    <xf numFmtId="0" fontId="20" fillId="0" borderId="5" xfId="0" applyFont="1" applyFill="1" applyBorder="1" applyAlignment="1">
      <alignment horizontal="left" vertical="top" wrapText="1"/>
    </xf>
    <xf numFmtId="3" fontId="20" fillId="0" borderId="1" xfId="0" applyNumberFormat="1" applyFont="1" applyFill="1" applyBorder="1" applyAlignment="1">
      <alignment vertical="top"/>
    </xf>
  </cellXfs>
  <cellStyles count="4">
    <cellStyle name="Comma" xfId="1" builtinId="3"/>
    <cellStyle name="Comma 10" xfId="2" xr:uid="{00000000-0005-0000-0000-000001000000}"/>
    <cellStyle name="Comma 2" xfId="3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BAF9FC"/>
      <color rgb="FFFFFF99"/>
      <color rgb="FF90E43C"/>
      <color rgb="FFFFE07D"/>
      <color rgb="FFCFBC77"/>
      <color rgb="FFFCE7B2"/>
      <color rgb="FFD2A374"/>
      <color rgb="FFFFABAB"/>
      <color rgb="FFFF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28</xdr:row>
      <xdr:rowOff>66675</xdr:rowOff>
    </xdr:from>
    <xdr:to>
      <xdr:col>17</xdr:col>
      <xdr:colOff>457200</xdr:colOff>
      <xdr:row>30</xdr:row>
      <xdr:rowOff>47625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8126075" y="8677275"/>
          <a:ext cx="2000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9"/>
  <sheetViews>
    <sheetView view="pageBreakPreview" zoomScale="70" zoomScaleNormal="60" zoomScaleSheetLayoutView="70" zoomScalePageLayoutView="70" workbookViewId="0">
      <selection activeCell="F9" sqref="F9"/>
    </sheetView>
  </sheetViews>
  <sheetFormatPr defaultColWidth="9" defaultRowHeight="24" x14ac:dyDescent="0.2"/>
  <cols>
    <col min="1" max="1" width="27" style="447" customWidth="1"/>
    <col min="2" max="2" width="16.5" style="446" customWidth="1"/>
    <col min="3" max="3" width="9.375" style="446" customWidth="1"/>
    <col min="4" max="4" width="22.375" style="478" customWidth="1"/>
    <col min="5" max="5" width="9.625" style="448" customWidth="1"/>
    <col min="6" max="9" width="9.625" style="449" customWidth="1"/>
    <col min="10" max="10" width="16.25" style="449" customWidth="1"/>
    <col min="11" max="11" width="9" style="447" customWidth="1"/>
    <col min="12" max="12" width="8.375" style="447" customWidth="1"/>
    <col min="13" max="16384" width="9" style="447"/>
  </cols>
  <sheetData>
    <row r="1" spans="1:10" x14ac:dyDescent="0.2">
      <c r="J1" s="579" t="s">
        <v>899</v>
      </c>
    </row>
    <row r="2" spans="1:10" x14ac:dyDescent="0.2">
      <c r="A2" s="646" t="s">
        <v>1176</v>
      </c>
      <c r="B2" s="646"/>
      <c r="C2" s="646"/>
      <c r="D2" s="646"/>
      <c r="E2" s="646"/>
      <c r="F2" s="646"/>
      <c r="G2" s="646"/>
      <c r="H2" s="646"/>
      <c r="I2" s="646"/>
      <c r="J2" s="646"/>
    </row>
    <row r="3" spans="1:10" x14ac:dyDescent="0.2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</row>
    <row r="4" spans="1:10" x14ac:dyDescent="0.2">
      <c r="A4" s="451" t="s">
        <v>1038</v>
      </c>
      <c r="B4" s="578"/>
      <c r="C4" s="578"/>
      <c r="D4" s="450"/>
      <c r="E4" s="452"/>
      <c r="F4" s="452"/>
      <c r="G4" s="452"/>
      <c r="H4" s="452"/>
      <c r="I4" s="452"/>
      <c r="J4" s="452"/>
    </row>
    <row r="5" spans="1:10" s="453" customFormat="1" x14ac:dyDescent="0.2">
      <c r="A5" s="642" t="s">
        <v>670</v>
      </c>
      <c r="B5" s="644" t="s">
        <v>669</v>
      </c>
      <c r="C5" s="642" t="s">
        <v>1131</v>
      </c>
      <c r="D5" s="593" t="s">
        <v>671</v>
      </c>
      <c r="E5" s="639" t="s">
        <v>1</v>
      </c>
      <c r="F5" s="640"/>
      <c r="G5" s="640"/>
      <c r="H5" s="640"/>
      <c r="I5" s="640"/>
      <c r="J5" s="641"/>
    </row>
    <row r="6" spans="1:10" s="453" customFormat="1" x14ac:dyDescent="0.2">
      <c r="A6" s="643"/>
      <c r="B6" s="645"/>
      <c r="C6" s="643"/>
      <c r="D6" s="594" t="s">
        <v>668</v>
      </c>
      <c r="E6" s="455" t="s">
        <v>1003</v>
      </c>
      <c r="F6" s="455" t="s">
        <v>1004</v>
      </c>
      <c r="G6" s="455" t="s">
        <v>1005</v>
      </c>
      <c r="H6" s="455" t="s">
        <v>1006</v>
      </c>
      <c r="I6" s="455" t="s">
        <v>1007</v>
      </c>
      <c r="J6" s="455" t="s">
        <v>1008</v>
      </c>
    </row>
    <row r="7" spans="1:10" s="456" customFormat="1" ht="127.5" customHeight="1" x14ac:dyDescent="0.2">
      <c r="A7" s="648" t="s">
        <v>1039</v>
      </c>
      <c r="B7" s="647" t="s">
        <v>997</v>
      </c>
      <c r="C7" s="457" t="s">
        <v>1132</v>
      </c>
      <c r="D7" s="297" t="s">
        <v>895</v>
      </c>
      <c r="E7" s="457">
        <v>15</v>
      </c>
      <c r="F7" s="457">
        <v>15</v>
      </c>
      <c r="G7" s="457">
        <v>15</v>
      </c>
      <c r="H7" s="457">
        <v>15</v>
      </c>
      <c r="I7" s="457">
        <v>15</v>
      </c>
      <c r="J7" s="458">
        <v>15</v>
      </c>
    </row>
    <row r="8" spans="1:10" s="456" customFormat="1" ht="80.25" customHeight="1" x14ac:dyDescent="0.2">
      <c r="A8" s="649"/>
      <c r="B8" s="637"/>
      <c r="C8" s="457" t="s">
        <v>1133</v>
      </c>
      <c r="D8" s="297" t="s">
        <v>1174</v>
      </c>
      <c r="E8" s="599">
        <v>15</v>
      </c>
      <c r="F8" s="599">
        <v>15</v>
      </c>
      <c r="G8" s="599">
        <v>15</v>
      </c>
      <c r="H8" s="599">
        <v>15</v>
      </c>
      <c r="I8" s="599">
        <v>15</v>
      </c>
      <c r="J8" s="600">
        <v>75</v>
      </c>
    </row>
    <row r="9" spans="1:10" s="456" customFormat="1" ht="88.5" customHeight="1" x14ac:dyDescent="0.2">
      <c r="A9" s="603"/>
      <c r="B9" s="604"/>
      <c r="C9" s="470" t="s">
        <v>1134</v>
      </c>
      <c r="D9" s="297" t="s">
        <v>1137</v>
      </c>
      <c r="E9" s="599">
        <v>3</v>
      </c>
      <c r="F9" s="599">
        <v>3</v>
      </c>
      <c r="G9" s="599">
        <v>4</v>
      </c>
      <c r="H9" s="599">
        <v>4</v>
      </c>
      <c r="I9" s="599">
        <v>5</v>
      </c>
      <c r="J9" s="600" t="s">
        <v>1175</v>
      </c>
    </row>
    <row r="10" spans="1:10" s="456" customFormat="1" ht="98.25" customHeight="1" x14ac:dyDescent="0.2">
      <c r="A10" s="605"/>
      <c r="B10" s="637" t="s">
        <v>996</v>
      </c>
      <c r="C10" s="457" t="s">
        <v>1132</v>
      </c>
      <c r="D10" s="459" t="s">
        <v>896</v>
      </c>
      <c r="E10" s="470">
        <v>5</v>
      </c>
      <c r="F10" s="470">
        <v>5</v>
      </c>
      <c r="G10" s="470">
        <v>5</v>
      </c>
      <c r="H10" s="470">
        <v>5</v>
      </c>
      <c r="I10" s="470">
        <v>5</v>
      </c>
      <c r="J10" s="471">
        <v>5</v>
      </c>
    </row>
    <row r="11" spans="1:10" s="456" customFormat="1" ht="48" x14ac:dyDescent="0.2">
      <c r="A11" s="606"/>
      <c r="B11" s="650"/>
      <c r="C11" s="457" t="s">
        <v>1135</v>
      </c>
      <c r="D11" s="459" t="s">
        <v>1136</v>
      </c>
      <c r="E11" s="470">
        <v>74</v>
      </c>
      <c r="F11" s="470">
        <v>89</v>
      </c>
      <c r="G11" s="470">
        <v>104</v>
      </c>
      <c r="H11" s="470">
        <v>119</v>
      </c>
      <c r="I11" s="470">
        <v>134</v>
      </c>
      <c r="J11" s="471">
        <f>SUM(E11:I11)</f>
        <v>520</v>
      </c>
    </row>
    <row r="12" spans="1:10" s="456" customFormat="1" ht="102.75" customHeight="1" x14ac:dyDescent="0.2">
      <c r="A12" s="469"/>
      <c r="B12" s="638"/>
      <c r="C12" s="470" t="s">
        <v>1135</v>
      </c>
      <c r="D12" s="459" t="s">
        <v>1138</v>
      </c>
      <c r="E12" s="470">
        <v>10</v>
      </c>
      <c r="F12" s="470">
        <v>15</v>
      </c>
      <c r="G12" s="470">
        <v>20</v>
      </c>
      <c r="H12" s="470">
        <v>20</v>
      </c>
      <c r="I12" s="470">
        <v>20</v>
      </c>
      <c r="J12" s="471">
        <f>SUM(E12:I12)</f>
        <v>85</v>
      </c>
    </row>
    <row r="13" spans="1:10" s="456" customFormat="1" ht="61.5" customHeight="1" x14ac:dyDescent="0.2">
      <c r="A13" s="468"/>
      <c r="B13" s="637" t="s">
        <v>1000</v>
      </c>
      <c r="C13" s="457" t="s">
        <v>1132</v>
      </c>
      <c r="D13" s="459" t="s">
        <v>1019</v>
      </c>
      <c r="E13" s="470">
        <v>5</v>
      </c>
      <c r="F13" s="470">
        <v>5</v>
      </c>
      <c r="G13" s="470">
        <v>5</v>
      </c>
      <c r="H13" s="470">
        <v>5</v>
      </c>
      <c r="I13" s="470">
        <v>5</v>
      </c>
      <c r="J13" s="471">
        <v>5</v>
      </c>
    </row>
    <row r="14" spans="1:10" s="456" customFormat="1" ht="108" customHeight="1" x14ac:dyDescent="0.2">
      <c r="A14" s="603"/>
      <c r="B14" s="638"/>
      <c r="C14" s="457" t="s">
        <v>1132</v>
      </c>
      <c r="D14" s="297" t="s">
        <v>1020</v>
      </c>
      <c r="E14" s="461">
        <v>10</v>
      </c>
      <c r="F14" s="461">
        <v>10</v>
      </c>
      <c r="G14" s="461">
        <v>10</v>
      </c>
      <c r="H14" s="461">
        <v>10</v>
      </c>
      <c r="I14" s="461">
        <v>10</v>
      </c>
      <c r="J14" s="462">
        <v>10</v>
      </c>
    </row>
    <row r="15" spans="1:10" s="456" customFormat="1" ht="100.5" customHeight="1" x14ac:dyDescent="0.2">
      <c r="A15" s="468"/>
      <c r="B15" s="601"/>
      <c r="C15" s="457" t="s">
        <v>1132</v>
      </c>
      <c r="D15" s="297" t="s">
        <v>1021</v>
      </c>
      <c r="E15" s="457">
        <v>20</v>
      </c>
      <c r="F15" s="457">
        <v>20</v>
      </c>
      <c r="G15" s="457">
        <v>20</v>
      </c>
      <c r="H15" s="457">
        <v>20</v>
      </c>
      <c r="I15" s="457">
        <v>20</v>
      </c>
      <c r="J15" s="458">
        <v>20</v>
      </c>
    </row>
    <row r="16" spans="1:10" s="456" customFormat="1" ht="81" customHeight="1" x14ac:dyDescent="0.2">
      <c r="A16" s="468"/>
      <c r="B16" s="601"/>
      <c r="C16" s="457" t="s">
        <v>1132</v>
      </c>
      <c r="D16" s="459" t="s">
        <v>1022</v>
      </c>
      <c r="E16" s="470">
        <v>5</v>
      </c>
      <c r="F16" s="470">
        <v>5</v>
      </c>
      <c r="G16" s="470">
        <v>5</v>
      </c>
      <c r="H16" s="470">
        <v>5</v>
      </c>
      <c r="I16" s="470">
        <v>5</v>
      </c>
      <c r="J16" s="471">
        <v>5</v>
      </c>
    </row>
    <row r="17" spans="1:10" s="456" customFormat="1" ht="150.75" customHeight="1" x14ac:dyDescent="0.2">
      <c r="A17" s="469"/>
      <c r="B17" s="460" t="s">
        <v>1139</v>
      </c>
      <c r="C17" s="457" t="s">
        <v>1132</v>
      </c>
      <c r="D17" s="459" t="s">
        <v>1105</v>
      </c>
      <c r="E17" s="470">
        <v>10</v>
      </c>
      <c r="F17" s="470">
        <v>10</v>
      </c>
      <c r="G17" s="470">
        <v>10</v>
      </c>
      <c r="H17" s="470">
        <v>10</v>
      </c>
      <c r="I17" s="470">
        <v>10</v>
      </c>
      <c r="J17" s="471">
        <v>10</v>
      </c>
    </row>
    <row r="18" spans="1:10" s="466" customFormat="1" ht="23.25" x14ac:dyDescent="0.2">
      <c r="A18" s="463"/>
      <c r="B18" s="464"/>
      <c r="C18" s="464"/>
      <c r="D18" s="465"/>
      <c r="E18" s="464"/>
      <c r="F18" s="464"/>
      <c r="G18" s="464"/>
      <c r="H18" s="464"/>
      <c r="I18" s="464"/>
      <c r="J18" s="464"/>
    </row>
    <row r="19" spans="1:10" x14ac:dyDescent="0.2">
      <c r="A19" s="467"/>
      <c r="B19" s="578"/>
      <c r="C19" s="578"/>
      <c r="D19" s="447"/>
      <c r="F19" s="448"/>
      <c r="G19" s="448"/>
      <c r="H19" s="448"/>
      <c r="I19" s="448"/>
      <c r="J19" s="448"/>
    </row>
  </sheetData>
  <mergeCells count="10">
    <mergeCell ref="B13:B14"/>
    <mergeCell ref="E5:J5"/>
    <mergeCell ref="A5:A6"/>
    <mergeCell ref="B5:B6"/>
    <mergeCell ref="A2:J2"/>
    <mergeCell ref="A3:J3"/>
    <mergeCell ref="B7:B8"/>
    <mergeCell ref="A7:A8"/>
    <mergeCell ref="B10:B12"/>
    <mergeCell ref="C5:C6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r:id="rId1"/>
  <headerFooter>
    <oddFooter>&amp;C&amp;"TH SarabunIT๙,Regular"&amp;14แบบ จ.1 ประเด็นการพัฒนาที่ 1 หน้าที่ &amp;P</oddFooter>
  </headerFooter>
  <rowBreaks count="3" manualBreakCount="3">
    <brk id="9" max="8" man="1"/>
    <brk id="14" max="8" man="1"/>
    <brk id="1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11"/>
  <sheetViews>
    <sheetView view="pageBreakPreview" zoomScale="80" zoomScaleNormal="60" zoomScaleSheetLayoutView="80" workbookViewId="0">
      <selection activeCell="D9" sqref="D9"/>
    </sheetView>
  </sheetViews>
  <sheetFormatPr defaultColWidth="9" defaultRowHeight="24" x14ac:dyDescent="0.2"/>
  <cols>
    <col min="1" max="1" width="24" style="447" customWidth="1"/>
    <col min="2" max="2" width="17.625" style="446" customWidth="1"/>
    <col min="3" max="3" width="8.125" style="446" customWidth="1"/>
    <col min="4" max="4" width="18.625" style="446" customWidth="1"/>
    <col min="5" max="5" width="9.625" style="588" customWidth="1"/>
    <col min="6" max="6" width="9.625" style="449" customWidth="1"/>
    <col min="7" max="7" width="9.625" style="589" customWidth="1"/>
    <col min="8" max="9" width="9.625" style="449" customWidth="1"/>
    <col min="10" max="10" width="16.75" style="579" customWidth="1"/>
    <col min="11" max="13" width="9" style="447" hidden="1" customWidth="1"/>
    <col min="14" max="16384" width="9" style="447"/>
  </cols>
  <sheetData>
    <row r="1" spans="1:10" x14ac:dyDescent="0.2">
      <c r="D1" s="478"/>
      <c r="E1" s="448"/>
      <c r="G1" s="449"/>
      <c r="J1" s="579" t="s">
        <v>899</v>
      </c>
    </row>
    <row r="2" spans="1:10" x14ac:dyDescent="0.2">
      <c r="A2" s="646" t="s">
        <v>1082</v>
      </c>
      <c r="B2" s="646"/>
      <c r="C2" s="646"/>
      <c r="D2" s="646"/>
      <c r="E2" s="646"/>
      <c r="F2" s="646"/>
      <c r="G2" s="646"/>
      <c r="H2" s="646"/>
      <c r="I2" s="646"/>
      <c r="J2" s="646"/>
    </row>
    <row r="3" spans="1:10" x14ac:dyDescent="0.2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</row>
    <row r="4" spans="1:10" x14ac:dyDescent="0.2">
      <c r="A4" s="451" t="s">
        <v>1038</v>
      </c>
      <c r="B4" s="578"/>
      <c r="C4" s="578"/>
      <c r="D4" s="450"/>
      <c r="E4" s="452"/>
      <c r="F4" s="452"/>
      <c r="G4" s="452"/>
      <c r="H4" s="452"/>
      <c r="I4" s="452"/>
      <c r="J4" s="452"/>
    </row>
    <row r="5" spans="1:10" s="453" customFormat="1" x14ac:dyDescent="0.2">
      <c r="A5" s="644" t="s">
        <v>670</v>
      </c>
      <c r="B5" s="644" t="s">
        <v>669</v>
      </c>
      <c r="C5" s="642" t="s">
        <v>1131</v>
      </c>
      <c r="D5" s="591" t="s">
        <v>292</v>
      </c>
      <c r="E5" s="640" t="s">
        <v>1</v>
      </c>
      <c r="F5" s="640"/>
      <c r="G5" s="640"/>
      <c r="H5" s="640"/>
      <c r="I5" s="640"/>
      <c r="J5" s="641"/>
    </row>
    <row r="6" spans="1:10" s="453" customFormat="1" x14ac:dyDescent="0.2">
      <c r="A6" s="645"/>
      <c r="B6" s="645"/>
      <c r="C6" s="643"/>
      <c r="D6" s="592" t="s">
        <v>667</v>
      </c>
      <c r="E6" s="487" t="s">
        <v>1003</v>
      </c>
      <c r="F6" s="454" t="s">
        <v>1004</v>
      </c>
      <c r="G6" s="454" t="s">
        <v>1005</v>
      </c>
      <c r="H6" s="454" t="s">
        <v>1006</v>
      </c>
      <c r="I6" s="454" t="s">
        <v>1007</v>
      </c>
      <c r="J6" s="455" t="s">
        <v>1010</v>
      </c>
    </row>
    <row r="7" spans="1:10" s="585" customFormat="1" ht="120" x14ac:dyDescent="0.2">
      <c r="A7" s="649" t="s">
        <v>1042</v>
      </c>
      <c r="B7" s="637" t="s">
        <v>998</v>
      </c>
      <c r="C7" s="457" t="s">
        <v>1141</v>
      </c>
      <c r="D7" s="297" t="s">
        <v>1066</v>
      </c>
      <c r="E7" s="457">
        <v>15</v>
      </c>
      <c r="F7" s="457">
        <v>15</v>
      </c>
      <c r="G7" s="457">
        <v>15</v>
      </c>
      <c r="H7" s="457">
        <v>15</v>
      </c>
      <c r="I7" s="457">
        <v>15</v>
      </c>
      <c r="J7" s="458">
        <v>75</v>
      </c>
    </row>
    <row r="8" spans="1:10" s="585" customFormat="1" ht="72" x14ac:dyDescent="0.2">
      <c r="A8" s="740"/>
      <c r="B8" s="650"/>
      <c r="C8" s="457" t="s">
        <v>1132</v>
      </c>
      <c r="D8" s="488" t="s">
        <v>918</v>
      </c>
      <c r="E8" s="457">
        <v>5</v>
      </c>
      <c r="F8" s="457">
        <v>5</v>
      </c>
      <c r="G8" s="457">
        <v>5</v>
      </c>
      <c r="H8" s="457">
        <v>5</v>
      </c>
      <c r="I8" s="457">
        <v>5</v>
      </c>
      <c r="J8" s="458">
        <v>5</v>
      </c>
    </row>
    <row r="9" spans="1:10" s="466" customFormat="1" ht="84.75" customHeight="1" x14ac:dyDescent="0.2">
      <c r="A9" s="469"/>
      <c r="B9" s="460"/>
      <c r="C9" s="457" t="s">
        <v>1132</v>
      </c>
      <c r="D9" s="488" t="s">
        <v>994</v>
      </c>
      <c r="E9" s="457">
        <v>10</v>
      </c>
      <c r="F9" s="457">
        <v>10</v>
      </c>
      <c r="G9" s="457">
        <v>10</v>
      </c>
      <c r="H9" s="457">
        <v>10</v>
      </c>
      <c r="I9" s="457">
        <v>10</v>
      </c>
      <c r="J9" s="458">
        <v>10</v>
      </c>
    </row>
    <row r="10" spans="1:10" x14ac:dyDescent="0.2">
      <c r="A10" s="467"/>
      <c r="B10" s="578"/>
      <c r="C10" s="578"/>
      <c r="G10" s="449"/>
    </row>
    <row r="11" spans="1:10" x14ac:dyDescent="0.2">
      <c r="G11" s="449"/>
    </row>
  </sheetData>
  <mergeCells count="8">
    <mergeCell ref="A7:A8"/>
    <mergeCell ref="B7:B8"/>
    <mergeCell ref="A2:J2"/>
    <mergeCell ref="A3:J3"/>
    <mergeCell ref="A5:A6"/>
    <mergeCell ref="B5:B6"/>
    <mergeCell ref="E5:J5"/>
    <mergeCell ref="C5:C6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SarabunIT๙,ธรรมดา"&amp;14แบบ จ.1 ประเด็นการพัฒนาที่ 3 หน้าที่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8F8A2"/>
  </sheetPr>
  <dimension ref="A1:M93"/>
  <sheetViews>
    <sheetView view="pageBreakPreview" zoomScale="80" zoomScaleNormal="100" zoomScaleSheetLayoutView="80" zoomScalePageLayoutView="80" workbookViewId="0">
      <selection activeCell="H9" sqref="H9"/>
    </sheetView>
  </sheetViews>
  <sheetFormatPr defaultColWidth="3.625" defaultRowHeight="24" x14ac:dyDescent="0.2"/>
  <cols>
    <col min="1" max="1" width="27.625" style="447" customWidth="1"/>
    <col min="2" max="3" width="27.625" style="529" hidden="1" customWidth="1"/>
    <col min="4" max="4" width="38.375" style="530" hidden="1" customWidth="1"/>
    <col min="5" max="5" width="9.375" style="446" customWidth="1"/>
    <col min="6" max="6" width="11" style="447" customWidth="1"/>
    <col min="7" max="7" width="17.625" style="478" customWidth="1"/>
    <col min="8" max="9" width="14.5" style="502" customWidth="1"/>
    <col min="10" max="10" width="16.5" style="502" customWidth="1"/>
    <col min="11" max="11" width="16.875" style="502" customWidth="1"/>
    <col min="12" max="12" width="15.5" style="502" customWidth="1"/>
    <col min="13" max="13" width="15" style="502" customWidth="1"/>
    <col min="14" max="16384" width="3.625" style="447"/>
  </cols>
  <sheetData>
    <row r="1" spans="1:13" x14ac:dyDescent="0.2">
      <c r="A1" s="646" t="s">
        <v>891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ht="50.25" customHeight="1" x14ac:dyDescent="0.2">
      <c r="A2" s="742" t="s">
        <v>1029</v>
      </c>
      <c r="B2" s="743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</row>
    <row r="3" spans="1:13" ht="11.25" customHeight="1" x14ac:dyDescent="0.2">
      <c r="A3" s="535"/>
      <c r="B3" s="556"/>
      <c r="C3" s="522"/>
      <c r="D3" s="494"/>
      <c r="E3" s="535"/>
      <c r="F3" s="535"/>
      <c r="G3" s="535"/>
      <c r="H3" s="494"/>
      <c r="I3" s="494"/>
      <c r="J3" s="494"/>
      <c r="K3" s="494"/>
      <c r="L3" s="494"/>
      <c r="M3" s="494"/>
    </row>
    <row r="4" spans="1:13" x14ac:dyDescent="0.2">
      <c r="A4" s="744" t="s">
        <v>891</v>
      </c>
      <c r="B4" s="744"/>
      <c r="C4" s="744"/>
      <c r="D4" s="744"/>
      <c r="E4" s="744"/>
      <c r="F4" s="744"/>
      <c r="G4" s="744"/>
      <c r="H4" s="744" t="s">
        <v>4</v>
      </c>
      <c r="I4" s="744"/>
      <c r="J4" s="744"/>
      <c r="K4" s="744"/>
      <c r="L4" s="744"/>
      <c r="M4" s="744"/>
    </row>
    <row r="5" spans="1:13" ht="49.5" customHeight="1" x14ac:dyDescent="0.2">
      <c r="A5" s="598" t="s">
        <v>687</v>
      </c>
      <c r="B5" s="598" t="s">
        <v>740</v>
      </c>
      <c r="C5" s="598" t="s">
        <v>741</v>
      </c>
      <c r="D5" s="598" t="s">
        <v>739</v>
      </c>
      <c r="E5" s="598" t="s">
        <v>17</v>
      </c>
      <c r="F5" s="598" t="s">
        <v>689</v>
      </c>
      <c r="G5" s="598" t="s">
        <v>520</v>
      </c>
      <c r="H5" s="597" t="s">
        <v>1003</v>
      </c>
      <c r="I5" s="598" t="s">
        <v>1004</v>
      </c>
      <c r="J5" s="598" t="s">
        <v>1005</v>
      </c>
      <c r="K5" s="598" t="s">
        <v>1006</v>
      </c>
      <c r="L5" s="598" t="s">
        <v>1007</v>
      </c>
      <c r="M5" s="598" t="s">
        <v>1009</v>
      </c>
    </row>
    <row r="6" spans="1:13" s="557" customFormat="1" x14ac:dyDescent="0.2">
      <c r="A6" s="727" t="s">
        <v>696</v>
      </c>
      <c r="B6" s="728"/>
      <c r="C6" s="728"/>
      <c r="D6" s="728"/>
      <c r="E6" s="728"/>
      <c r="F6" s="728"/>
      <c r="G6" s="729"/>
      <c r="H6" s="495">
        <f>SUM(H7)</f>
        <v>855750000</v>
      </c>
      <c r="I6" s="495">
        <f t="shared" ref="I6:L6" si="0">SUM(I7)</f>
        <v>1080750000</v>
      </c>
      <c r="J6" s="495">
        <f t="shared" si="0"/>
        <v>1305750000</v>
      </c>
      <c r="K6" s="495">
        <f t="shared" si="0"/>
        <v>1975750000</v>
      </c>
      <c r="L6" s="495">
        <f t="shared" si="0"/>
        <v>1625750000</v>
      </c>
      <c r="M6" s="495">
        <f>SUM(M7)</f>
        <v>6843750000</v>
      </c>
    </row>
    <row r="7" spans="1:13" s="523" customFormat="1" x14ac:dyDescent="0.2">
      <c r="A7" s="720" t="s">
        <v>936</v>
      </c>
      <c r="B7" s="721"/>
      <c r="C7" s="721"/>
      <c r="D7" s="721"/>
      <c r="E7" s="721"/>
      <c r="F7" s="721"/>
      <c r="G7" s="721"/>
      <c r="H7" s="503">
        <f t="shared" ref="H7:L7" si="1">SUM(H8,H19,H22,H26,)</f>
        <v>855750000</v>
      </c>
      <c r="I7" s="503">
        <f t="shared" si="1"/>
        <v>1080750000</v>
      </c>
      <c r="J7" s="503">
        <f t="shared" si="1"/>
        <v>1305750000</v>
      </c>
      <c r="K7" s="503">
        <f t="shared" si="1"/>
        <v>1975750000</v>
      </c>
      <c r="L7" s="503">
        <f t="shared" si="1"/>
        <v>1625750000</v>
      </c>
      <c r="M7" s="503">
        <f>SUM(M8,M19,M22,M26,)</f>
        <v>6843750000</v>
      </c>
    </row>
    <row r="8" spans="1:13" s="527" customFormat="1" ht="132" customHeight="1" x14ac:dyDescent="0.2">
      <c r="A8" s="524" t="s">
        <v>920</v>
      </c>
      <c r="B8" s="595"/>
      <c r="C8" s="528"/>
      <c r="D8" s="524"/>
      <c r="E8" s="595" t="s">
        <v>526</v>
      </c>
      <c r="F8" s="595">
        <v>2</v>
      </c>
      <c r="G8" s="526" t="s">
        <v>595</v>
      </c>
      <c r="H8" s="497">
        <f>SUM(H9:H18)</f>
        <v>340750000</v>
      </c>
      <c r="I8" s="497">
        <f t="shared" ref="I8:M8" si="2">SUM(I9:I18)</f>
        <v>565750000</v>
      </c>
      <c r="J8" s="497">
        <f t="shared" si="2"/>
        <v>790750000</v>
      </c>
      <c r="K8" s="497">
        <f t="shared" si="2"/>
        <v>1460750000</v>
      </c>
      <c r="L8" s="497">
        <f t="shared" si="2"/>
        <v>1110750000</v>
      </c>
      <c r="M8" s="497">
        <f t="shared" si="2"/>
        <v>4268750000</v>
      </c>
    </row>
    <row r="9" spans="1:13" ht="79.5" customHeight="1" x14ac:dyDescent="0.2">
      <c r="A9" s="297" t="s">
        <v>550</v>
      </c>
      <c r="B9" s="472" t="s">
        <v>845</v>
      </c>
      <c r="C9" s="472" t="s">
        <v>696</v>
      </c>
      <c r="D9" s="297" t="s">
        <v>780</v>
      </c>
      <c r="E9" s="472" t="s">
        <v>42</v>
      </c>
      <c r="F9" s="472">
        <v>2</v>
      </c>
      <c r="G9" s="297" t="s">
        <v>596</v>
      </c>
      <c r="H9" s="476">
        <v>20000000</v>
      </c>
      <c r="I9" s="476">
        <v>20000000</v>
      </c>
      <c r="J9" s="476">
        <v>20000000</v>
      </c>
      <c r="K9" s="476">
        <v>20000000</v>
      </c>
      <c r="L9" s="476">
        <v>20000000</v>
      </c>
      <c r="M9" s="476">
        <f>SUM(H9:L9)</f>
        <v>100000000</v>
      </c>
    </row>
    <row r="10" spans="1:13" ht="84" customHeight="1" x14ac:dyDescent="0.2">
      <c r="A10" s="297" t="s">
        <v>551</v>
      </c>
      <c r="B10" s="472" t="s">
        <v>845</v>
      </c>
      <c r="C10" s="472" t="s">
        <v>696</v>
      </c>
      <c r="D10" s="297" t="s">
        <v>781</v>
      </c>
      <c r="E10" s="472" t="s">
        <v>42</v>
      </c>
      <c r="F10" s="472">
        <v>2</v>
      </c>
      <c r="G10" s="297" t="s">
        <v>596</v>
      </c>
      <c r="H10" s="476">
        <v>10000000</v>
      </c>
      <c r="I10" s="476">
        <v>10000000</v>
      </c>
      <c r="J10" s="476">
        <v>10000000</v>
      </c>
      <c r="K10" s="476">
        <v>10000000</v>
      </c>
      <c r="L10" s="476">
        <v>10000000</v>
      </c>
      <c r="M10" s="476">
        <f t="shared" ref="M10:M30" si="3">SUM(H10:L10)</f>
        <v>50000000</v>
      </c>
    </row>
    <row r="11" spans="1:13" s="492" customFormat="1" ht="96.75" customHeight="1" x14ac:dyDescent="0.2">
      <c r="A11" s="297" t="s">
        <v>552</v>
      </c>
      <c r="B11" s="472" t="s">
        <v>845</v>
      </c>
      <c r="C11" s="472" t="s">
        <v>696</v>
      </c>
      <c r="D11" s="297" t="s">
        <v>782</v>
      </c>
      <c r="E11" s="472" t="s">
        <v>526</v>
      </c>
      <c r="F11" s="472">
        <v>2</v>
      </c>
      <c r="G11" s="609" t="s">
        <v>597</v>
      </c>
      <c r="H11" s="476">
        <v>50000000</v>
      </c>
      <c r="I11" s="476">
        <v>75000000</v>
      </c>
      <c r="J11" s="476">
        <v>50000000</v>
      </c>
      <c r="K11" s="476">
        <v>500000000</v>
      </c>
      <c r="L11" s="476">
        <v>250000000</v>
      </c>
      <c r="M11" s="476">
        <f t="shared" si="3"/>
        <v>925000000</v>
      </c>
    </row>
    <row r="12" spans="1:13" s="492" customFormat="1" ht="163.5" customHeight="1" x14ac:dyDescent="0.2">
      <c r="A12" s="297" t="s">
        <v>556</v>
      </c>
      <c r="B12" s="472" t="s">
        <v>847</v>
      </c>
      <c r="C12" s="472" t="s">
        <v>696</v>
      </c>
      <c r="D12" s="297" t="s">
        <v>783</v>
      </c>
      <c r="E12" s="472" t="s">
        <v>526</v>
      </c>
      <c r="F12" s="472">
        <v>2</v>
      </c>
      <c r="G12" s="609" t="s">
        <v>1084</v>
      </c>
      <c r="H12" s="476">
        <v>140000000</v>
      </c>
      <c r="I12" s="476">
        <v>280000000</v>
      </c>
      <c r="J12" s="476">
        <v>500000000</v>
      </c>
      <c r="K12" s="476">
        <v>700000000</v>
      </c>
      <c r="L12" s="476">
        <v>600000000</v>
      </c>
      <c r="M12" s="476">
        <f>SUM(H12:L12)</f>
        <v>2220000000</v>
      </c>
    </row>
    <row r="13" spans="1:13" s="492" customFormat="1" ht="178.5" customHeight="1" x14ac:dyDescent="0.2">
      <c r="A13" s="297" t="s">
        <v>553</v>
      </c>
      <c r="B13" s="472" t="s">
        <v>846</v>
      </c>
      <c r="C13" s="472" t="s">
        <v>696</v>
      </c>
      <c r="D13" s="297" t="s">
        <v>784</v>
      </c>
      <c r="E13" s="472" t="s">
        <v>526</v>
      </c>
      <c r="F13" s="472">
        <v>2</v>
      </c>
      <c r="G13" s="611" t="s">
        <v>1083</v>
      </c>
      <c r="H13" s="476">
        <v>80000000</v>
      </c>
      <c r="I13" s="476">
        <v>80000000</v>
      </c>
      <c r="J13" s="476">
        <v>80000000</v>
      </c>
      <c r="K13" s="476">
        <v>100000000</v>
      </c>
      <c r="L13" s="476">
        <v>100000000</v>
      </c>
      <c r="M13" s="476">
        <f t="shared" si="3"/>
        <v>440000000</v>
      </c>
    </row>
    <row r="14" spans="1:13" ht="102.75" customHeight="1" x14ac:dyDescent="0.2">
      <c r="A14" s="297" t="s">
        <v>958</v>
      </c>
      <c r="B14" s="472" t="s">
        <v>849</v>
      </c>
      <c r="C14" s="472" t="s">
        <v>696</v>
      </c>
      <c r="D14" s="297" t="s">
        <v>785</v>
      </c>
      <c r="E14" s="472" t="s">
        <v>42</v>
      </c>
      <c r="F14" s="472">
        <v>2</v>
      </c>
      <c r="G14" s="297" t="s">
        <v>598</v>
      </c>
      <c r="H14" s="476">
        <v>10000000</v>
      </c>
      <c r="I14" s="476">
        <v>50000000</v>
      </c>
      <c r="J14" s="476">
        <v>10000000</v>
      </c>
      <c r="K14" s="476">
        <v>10000000</v>
      </c>
      <c r="L14" s="476">
        <v>10000000</v>
      </c>
      <c r="M14" s="476">
        <f t="shared" si="3"/>
        <v>90000000</v>
      </c>
    </row>
    <row r="15" spans="1:13" ht="120.75" customHeight="1" x14ac:dyDescent="0.2">
      <c r="A15" s="297" t="s">
        <v>554</v>
      </c>
      <c r="B15" s="472" t="s">
        <v>850</v>
      </c>
      <c r="C15" s="472" t="s">
        <v>696</v>
      </c>
      <c r="D15" s="297" t="s">
        <v>786</v>
      </c>
      <c r="E15" s="472" t="s">
        <v>42</v>
      </c>
      <c r="F15" s="472">
        <v>2</v>
      </c>
      <c r="G15" s="609" t="s">
        <v>728</v>
      </c>
      <c r="H15" s="476">
        <v>10000000</v>
      </c>
      <c r="I15" s="476">
        <v>30000000</v>
      </c>
      <c r="J15" s="476">
        <v>100000000</v>
      </c>
      <c r="K15" s="476">
        <v>100000000</v>
      </c>
      <c r="L15" s="476">
        <v>100000000</v>
      </c>
      <c r="M15" s="476">
        <f t="shared" si="3"/>
        <v>340000000</v>
      </c>
    </row>
    <row r="16" spans="1:13" ht="96" customHeight="1" x14ac:dyDescent="0.2">
      <c r="A16" s="297" t="s">
        <v>600</v>
      </c>
      <c r="B16" s="472" t="s">
        <v>851</v>
      </c>
      <c r="C16" s="472" t="s">
        <v>696</v>
      </c>
      <c r="D16" s="297" t="s">
        <v>787</v>
      </c>
      <c r="E16" s="472" t="s">
        <v>42</v>
      </c>
      <c r="F16" s="472" t="s">
        <v>717</v>
      </c>
      <c r="G16" s="609" t="s">
        <v>599</v>
      </c>
      <c r="H16" s="476">
        <v>10000000</v>
      </c>
      <c r="I16" s="476">
        <v>10000000</v>
      </c>
      <c r="J16" s="476">
        <v>10000000</v>
      </c>
      <c r="K16" s="476">
        <v>10000000</v>
      </c>
      <c r="L16" s="476">
        <v>10000000</v>
      </c>
      <c r="M16" s="476">
        <f t="shared" si="3"/>
        <v>50000000</v>
      </c>
    </row>
    <row r="17" spans="1:13" ht="98.25" customHeight="1" x14ac:dyDescent="0.2">
      <c r="A17" s="297" t="s">
        <v>919</v>
      </c>
      <c r="B17" s="472" t="s">
        <v>848</v>
      </c>
      <c r="C17" s="472" t="s">
        <v>696</v>
      </c>
      <c r="D17" s="297" t="s">
        <v>788</v>
      </c>
      <c r="E17" s="472" t="s">
        <v>42</v>
      </c>
      <c r="F17" s="472" t="s">
        <v>719</v>
      </c>
      <c r="G17" s="609" t="s">
        <v>598</v>
      </c>
      <c r="H17" s="476">
        <v>10000000</v>
      </c>
      <c r="I17" s="476">
        <v>10000000</v>
      </c>
      <c r="J17" s="476">
        <v>10000000</v>
      </c>
      <c r="K17" s="476">
        <v>10000000</v>
      </c>
      <c r="L17" s="476">
        <v>10000000</v>
      </c>
      <c r="M17" s="476">
        <f t="shared" si="3"/>
        <v>50000000</v>
      </c>
    </row>
    <row r="18" spans="1:13" ht="106.5" customHeight="1" x14ac:dyDescent="0.2">
      <c r="A18" s="297" t="s">
        <v>923</v>
      </c>
      <c r="B18" s="472" t="s">
        <v>848</v>
      </c>
      <c r="C18" s="472" t="s">
        <v>696</v>
      </c>
      <c r="D18" s="297" t="s">
        <v>788</v>
      </c>
      <c r="E18" s="472" t="s">
        <v>42</v>
      </c>
      <c r="F18" s="472" t="s">
        <v>719</v>
      </c>
      <c r="G18" s="297" t="s">
        <v>912</v>
      </c>
      <c r="H18" s="476">
        <v>750000</v>
      </c>
      <c r="I18" s="476">
        <v>750000</v>
      </c>
      <c r="J18" s="476">
        <v>750000</v>
      </c>
      <c r="K18" s="476">
        <v>750000</v>
      </c>
      <c r="L18" s="476">
        <v>750000</v>
      </c>
      <c r="M18" s="476">
        <f t="shared" ref="M18" si="4">SUM(H18:L18)</f>
        <v>3750000</v>
      </c>
    </row>
    <row r="19" spans="1:13" s="527" customFormat="1" ht="109.5" customHeight="1" x14ac:dyDescent="0.2">
      <c r="A19" s="524" t="s">
        <v>1096</v>
      </c>
      <c r="B19" s="595"/>
      <c r="C19" s="528"/>
      <c r="D19" s="542"/>
      <c r="E19" s="595" t="s">
        <v>42</v>
      </c>
      <c r="F19" s="595">
        <v>2</v>
      </c>
      <c r="G19" s="526" t="s">
        <v>595</v>
      </c>
      <c r="H19" s="497">
        <f>SUM(H20:H21)</f>
        <v>400000000</v>
      </c>
      <c r="I19" s="497">
        <f t="shared" ref="I19:L19" si="5">SUM(I20:I21)</f>
        <v>400000000</v>
      </c>
      <c r="J19" s="497">
        <f t="shared" si="5"/>
        <v>400000000</v>
      </c>
      <c r="K19" s="497">
        <f t="shared" si="5"/>
        <v>400000000</v>
      </c>
      <c r="L19" s="497">
        <f t="shared" si="5"/>
        <v>400000000</v>
      </c>
      <c r="M19" s="497">
        <f>SUM(M20:M21)</f>
        <v>2000000000</v>
      </c>
    </row>
    <row r="20" spans="1:13" s="451" customFormat="1" ht="116.25" customHeight="1" x14ac:dyDescent="0.2">
      <c r="A20" s="297" t="s">
        <v>1097</v>
      </c>
      <c r="B20" s="297" t="s">
        <v>601</v>
      </c>
      <c r="C20" s="472" t="s">
        <v>696</v>
      </c>
      <c r="D20" s="297"/>
      <c r="E20" s="472">
        <v>1</v>
      </c>
      <c r="F20" s="472">
        <v>2</v>
      </c>
      <c r="G20" s="609" t="s">
        <v>1085</v>
      </c>
      <c r="H20" s="476">
        <v>200000000</v>
      </c>
      <c r="I20" s="476">
        <v>200000000</v>
      </c>
      <c r="J20" s="476">
        <v>200000000</v>
      </c>
      <c r="K20" s="476">
        <v>200000000</v>
      </c>
      <c r="L20" s="476">
        <v>200000000</v>
      </c>
      <c r="M20" s="476">
        <f t="shared" si="3"/>
        <v>1000000000</v>
      </c>
    </row>
    <row r="21" spans="1:13" ht="120" customHeight="1" x14ac:dyDescent="0.2">
      <c r="A21" s="297" t="s">
        <v>1098</v>
      </c>
      <c r="B21" s="472" t="s">
        <v>852</v>
      </c>
      <c r="C21" s="472" t="s">
        <v>696</v>
      </c>
      <c r="D21" s="297" t="s">
        <v>789</v>
      </c>
      <c r="E21" s="472" t="s">
        <v>42</v>
      </c>
      <c r="F21" s="472">
        <v>2</v>
      </c>
      <c r="G21" s="609" t="s">
        <v>1085</v>
      </c>
      <c r="H21" s="476">
        <v>200000000</v>
      </c>
      <c r="I21" s="476">
        <v>200000000</v>
      </c>
      <c r="J21" s="476">
        <v>200000000</v>
      </c>
      <c r="K21" s="476">
        <v>200000000</v>
      </c>
      <c r="L21" s="476">
        <v>200000000</v>
      </c>
      <c r="M21" s="476">
        <f t="shared" si="3"/>
        <v>1000000000</v>
      </c>
    </row>
    <row r="22" spans="1:13" s="527" customFormat="1" ht="112.5" customHeight="1" x14ac:dyDescent="0.2">
      <c r="A22" s="524" t="s">
        <v>921</v>
      </c>
      <c r="B22" s="526" t="s">
        <v>549</v>
      </c>
      <c r="C22" s="528" t="s">
        <v>696</v>
      </c>
      <c r="D22" s="542"/>
      <c r="E22" s="595" t="s">
        <v>526</v>
      </c>
      <c r="F22" s="595">
        <v>2</v>
      </c>
      <c r="G22" s="526" t="s">
        <v>549</v>
      </c>
      <c r="H22" s="497">
        <f>SUM(H23:H24)</f>
        <v>40000000</v>
      </c>
      <c r="I22" s="497">
        <f t="shared" ref="I22:L22" si="6">SUM(I23:I24)</f>
        <v>40000000</v>
      </c>
      <c r="J22" s="497">
        <f t="shared" si="6"/>
        <v>40000000</v>
      </c>
      <c r="K22" s="497">
        <f t="shared" si="6"/>
        <v>40000000</v>
      </c>
      <c r="L22" s="497">
        <f t="shared" si="6"/>
        <v>40000000</v>
      </c>
      <c r="M22" s="497">
        <f>SUM(H22:L22)</f>
        <v>200000000</v>
      </c>
    </row>
    <row r="23" spans="1:13" ht="81" customHeight="1" x14ac:dyDescent="0.2">
      <c r="A23" s="297" t="s">
        <v>602</v>
      </c>
      <c r="B23" s="297" t="s">
        <v>603</v>
      </c>
      <c r="C23" s="472" t="s">
        <v>696</v>
      </c>
      <c r="D23" s="297"/>
      <c r="E23" s="472" t="s">
        <v>526</v>
      </c>
      <c r="F23" s="472">
        <v>2</v>
      </c>
      <c r="G23" s="297" t="s">
        <v>603</v>
      </c>
      <c r="H23" s="476">
        <v>20000000</v>
      </c>
      <c r="I23" s="476">
        <v>20000000</v>
      </c>
      <c r="J23" s="476">
        <v>20000000</v>
      </c>
      <c r="K23" s="476">
        <v>20000000</v>
      </c>
      <c r="L23" s="476">
        <v>20000000</v>
      </c>
      <c r="M23" s="476">
        <f t="shared" si="3"/>
        <v>100000000</v>
      </c>
    </row>
    <row r="24" spans="1:13" s="451" customFormat="1" ht="80.25" customHeight="1" x14ac:dyDescent="0.2">
      <c r="A24" s="297" t="s">
        <v>524</v>
      </c>
      <c r="B24" s="297" t="s">
        <v>603</v>
      </c>
      <c r="C24" s="472" t="s">
        <v>696</v>
      </c>
      <c r="D24" s="297"/>
      <c r="E24" s="472" t="s">
        <v>526</v>
      </c>
      <c r="F24" s="472">
        <v>2</v>
      </c>
      <c r="G24" s="297" t="s">
        <v>603</v>
      </c>
      <c r="H24" s="476">
        <v>20000000</v>
      </c>
      <c r="I24" s="476">
        <v>20000000</v>
      </c>
      <c r="J24" s="476">
        <v>20000000</v>
      </c>
      <c r="K24" s="476">
        <v>20000000</v>
      </c>
      <c r="L24" s="476">
        <v>20000000</v>
      </c>
      <c r="M24" s="476">
        <f t="shared" si="3"/>
        <v>100000000</v>
      </c>
    </row>
    <row r="25" spans="1:13" s="451" customFormat="1" ht="75" customHeight="1" x14ac:dyDescent="0.2">
      <c r="A25" s="297" t="s">
        <v>1060</v>
      </c>
      <c r="B25" s="297"/>
      <c r="C25" s="472"/>
      <c r="D25" s="297"/>
      <c r="E25" s="472">
        <v>3</v>
      </c>
      <c r="F25" s="472">
        <v>2</v>
      </c>
      <c r="G25" s="297" t="s">
        <v>1080</v>
      </c>
      <c r="H25" s="476">
        <v>153359000</v>
      </c>
      <c r="I25" s="476">
        <v>153359000</v>
      </c>
      <c r="J25" s="476">
        <v>153359000</v>
      </c>
      <c r="K25" s="476">
        <v>50000000</v>
      </c>
      <c r="L25" s="476">
        <v>50000000</v>
      </c>
      <c r="M25" s="476">
        <f t="shared" si="3"/>
        <v>560077000</v>
      </c>
    </row>
    <row r="26" spans="1:13" s="527" customFormat="1" ht="129" customHeight="1" x14ac:dyDescent="0.2">
      <c r="A26" s="524" t="s">
        <v>922</v>
      </c>
      <c r="B26" s="526" t="s">
        <v>574</v>
      </c>
      <c r="C26" s="528" t="s">
        <v>696</v>
      </c>
      <c r="D26" s="542"/>
      <c r="E26" s="595" t="s">
        <v>527</v>
      </c>
      <c r="F26" s="595">
        <v>2</v>
      </c>
      <c r="G26" s="526" t="s">
        <v>574</v>
      </c>
      <c r="H26" s="497">
        <f>SUM(H27:H30)</f>
        <v>75000000</v>
      </c>
      <c r="I26" s="497">
        <f t="shared" ref="I26:L26" si="7">SUM(I27:I30)</f>
        <v>75000000</v>
      </c>
      <c r="J26" s="497">
        <f t="shared" si="7"/>
        <v>75000000</v>
      </c>
      <c r="K26" s="497">
        <f t="shared" si="7"/>
        <v>75000000</v>
      </c>
      <c r="L26" s="497">
        <f t="shared" si="7"/>
        <v>75000000</v>
      </c>
      <c r="M26" s="497">
        <f>SUM(H26:L26)</f>
        <v>375000000</v>
      </c>
    </row>
    <row r="27" spans="1:13" ht="75" customHeight="1" x14ac:dyDescent="0.2">
      <c r="A27" s="297" t="s">
        <v>555</v>
      </c>
      <c r="B27" s="297" t="s">
        <v>574</v>
      </c>
      <c r="C27" s="472" t="s">
        <v>696</v>
      </c>
      <c r="D27" s="297"/>
      <c r="E27" s="472">
        <v>1</v>
      </c>
      <c r="F27" s="472">
        <v>2</v>
      </c>
      <c r="G27" s="297" t="s">
        <v>574</v>
      </c>
      <c r="H27" s="485">
        <v>8000000</v>
      </c>
      <c r="I27" s="485">
        <v>8000000</v>
      </c>
      <c r="J27" s="485">
        <v>8000000</v>
      </c>
      <c r="K27" s="485">
        <v>8000000</v>
      </c>
      <c r="L27" s="485">
        <v>8000000</v>
      </c>
      <c r="M27" s="499">
        <f t="shared" si="3"/>
        <v>40000000</v>
      </c>
    </row>
    <row r="28" spans="1:13" ht="99" customHeight="1" x14ac:dyDescent="0.2">
      <c r="A28" s="297" t="s">
        <v>650</v>
      </c>
      <c r="B28" s="297" t="s">
        <v>574</v>
      </c>
      <c r="C28" s="472" t="s">
        <v>696</v>
      </c>
      <c r="D28" s="297"/>
      <c r="E28" s="472">
        <v>2</v>
      </c>
      <c r="F28" s="472">
        <v>2</v>
      </c>
      <c r="G28" s="297" t="s">
        <v>574</v>
      </c>
      <c r="H28" s="485">
        <v>2000000</v>
      </c>
      <c r="I28" s="485">
        <v>2000000</v>
      </c>
      <c r="J28" s="485">
        <v>2000000</v>
      </c>
      <c r="K28" s="485">
        <v>2000000</v>
      </c>
      <c r="L28" s="485">
        <v>2000000</v>
      </c>
      <c r="M28" s="499">
        <f t="shared" si="3"/>
        <v>10000000</v>
      </c>
    </row>
    <row r="29" spans="1:13" ht="129.75" customHeight="1" x14ac:dyDescent="0.2">
      <c r="A29" s="297" t="s">
        <v>959</v>
      </c>
      <c r="B29" s="297" t="s">
        <v>576</v>
      </c>
      <c r="C29" s="472" t="s">
        <v>696</v>
      </c>
      <c r="D29" s="297"/>
      <c r="E29" s="472">
        <v>3</v>
      </c>
      <c r="F29" s="472">
        <v>2</v>
      </c>
      <c r="G29" s="297" t="s">
        <v>576</v>
      </c>
      <c r="H29" s="485">
        <v>25000000</v>
      </c>
      <c r="I29" s="485">
        <v>25000000</v>
      </c>
      <c r="J29" s="485">
        <v>25000000</v>
      </c>
      <c r="K29" s="485">
        <v>25000000</v>
      </c>
      <c r="L29" s="485">
        <v>25000000</v>
      </c>
      <c r="M29" s="558">
        <f t="shared" si="3"/>
        <v>125000000</v>
      </c>
    </row>
    <row r="30" spans="1:13" ht="128.25" customHeight="1" x14ac:dyDescent="0.2">
      <c r="A30" s="297" t="s">
        <v>1102</v>
      </c>
      <c r="B30" s="297" t="s">
        <v>576</v>
      </c>
      <c r="C30" s="472" t="s">
        <v>696</v>
      </c>
      <c r="D30" s="297"/>
      <c r="E30" s="472">
        <v>3</v>
      </c>
      <c r="F30" s="472">
        <v>2</v>
      </c>
      <c r="G30" s="297" t="s">
        <v>576</v>
      </c>
      <c r="H30" s="485">
        <v>40000000</v>
      </c>
      <c r="I30" s="485">
        <v>40000000</v>
      </c>
      <c r="J30" s="485">
        <v>40000000</v>
      </c>
      <c r="K30" s="485">
        <v>40000000</v>
      </c>
      <c r="L30" s="485">
        <v>40000000</v>
      </c>
      <c r="M30" s="558">
        <f t="shared" si="3"/>
        <v>200000000</v>
      </c>
    </row>
    <row r="31" spans="1:13" ht="13.5" customHeight="1" x14ac:dyDescent="0.2">
      <c r="A31" s="552"/>
      <c r="B31" s="545"/>
      <c r="C31" s="475"/>
      <c r="D31" s="552"/>
      <c r="F31" s="446"/>
      <c r="G31" s="546"/>
      <c r="H31" s="547"/>
      <c r="I31" s="547"/>
      <c r="J31" s="548"/>
      <c r="K31" s="501"/>
      <c r="L31" s="501"/>
      <c r="M31" s="516"/>
    </row>
    <row r="32" spans="1:13" x14ac:dyDescent="0.2">
      <c r="A32" s="533" t="s">
        <v>689</v>
      </c>
      <c r="B32" s="534" t="s">
        <v>690</v>
      </c>
      <c r="C32" s="475"/>
      <c r="D32" s="552"/>
      <c r="F32" s="446"/>
      <c r="G32" s="534"/>
      <c r="H32" s="516"/>
      <c r="I32" s="501"/>
      <c r="J32" s="534" t="s">
        <v>690</v>
      </c>
    </row>
    <row r="33" spans="1:13" x14ac:dyDescent="0.2">
      <c r="A33" s="447" t="s">
        <v>691</v>
      </c>
      <c r="B33" s="478" t="s">
        <v>662</v>
      </c>
      <c r="C33" s="475"/>
      <c r="D33" s="552"/>
      <c r="F33" s="446"/>
      <c r="H33" s="552"/>
      <c r="I33" s="552"/>
      <c r="J33" s="478" t="s">
        <v>662</v>
      </c>
      <c r="K33" s="447"/>
      <c r="L33" s="446"/>
      <c r="M33" s="447"/>
    </row>
    <row r="34" spans="1:13" ht="24" customHeight="1" x14ac:dyDescent="0.2">
      <c r="A34" s="447" t="s">
        <v>692</v>
      </c>
      <c r="B34" s="477"/>
      <c r="C34" s="477"/>
      <c r="D34" s="477"/>
      <c r="E34" s="477"/>
      <c r="F34" s="477"/>
      <c r="H34" s="552"/>
      <c r="I34" s="552"/>
      <c r="J34" s="478" t="s">
        <v>663</v>
      </c>
      <c r="K34" s="447"/>
      <c r="L34" s="446"/>
      <c r="M34" s="447"/>
    </row>
    <row r="35" spans="1:13" x14ac:dyDescent="0.2">
      <c r="A35" s="447" t="s">
        <v>973</v>
      </c>
      <c r="B35" s="447" t="s">
        <v>664</v>
      </c>
      <c r="C35" s="475"/>
      <c r="D35" s="552"/>
      <c r="E35" s="447"/>
      <c r="G35" s="447"/>
      <c r="H35" s="447"/>
      <c r="J35" s="447" t="s">
        <v>664</v>
      </c>
      <c r="K35" s="478"/>
      <c r="L35" s="478"/>
      <c r="M35" s="478"/>
    </row>
    <row r="36" spans="1:13" x14ac:dyDescent="0.2">
      <c r="A36" s="447" t="s">
        <v>693</v>
      </c>
      <c r="B36" s="478" t="s">
        <v>665</v>
      </c>
      <c r="C36" s="475"/>
      <c r="D36" s="552"/>
      <c r="F36" s="446"/>
      <c r="H36" s="552"/>
      <c r="I36" s="552"/>
      <c r="J36" s="478" t="s">
        <v>665</v>
      </c>
      <c r="K36" s="447"/>
      <c r="L36" s="446"/>
      <c r="M36" s="447"/>
    </row>
    <row r="37" spans="1:13" x14ac:dyDescent="0.2">
      <c r="A37" s="447" t="s">
        <v>694</v>
      </c>
      <c r="B37" s="478"/>
      <c r="C37" s="475"/>
      <c r="D37" s="552"/>
      <c r="E37" s="447"/>
      <c r="J37" s="447"/>
      <c r="K37" s="447"/>
      <c r="L37" s="446"/>
      <c r="M37" s="447"/>
    </row>
    <row r="38" spans="1:13" x14ac:dyDescent="0.2">
      <c r="A38" s="741" t="s">
        <v>699</v>
      </c>
      <c r="B38" s="741"/>
      <c r="C38" s="741"/>
      <c r="D38" s="741"/>
      <c r="E38" s="741"/>
      <c r="F38" s="741"/>
      <c r="G38" s="741"/>
    </row>
    <row r="39" spans="1:13" x14ac:dyDescent="0.2">
      <c r="A39" s="552"/>
      <c r="B39" s="518"/>
      <c r="C39" s="559"/>
      <c r="D39" s="560"/>
      <c r="E39" s="475"/>
      <c r="F39" s="475"/>
      <c r="G39" s="552"/>
      <c r="H39" s="561"/>
      <c r="I39" s="561"/>
      <c r="J39" s="561"/>
      <c r="K39" s="561"/>
      <c r="L39" s="561"/>
      <c r="M39" s="562"/>
    </row>
    <row r="40" spans="1:13" x14ac:dyDescent="0.2">
      <c r="C40" s="518"/>
      <c r="D40" s="551"/>
    </row>
    <row r="41" spans="1:13" x14ac:dyDescent="0.2">
      <c r="C41" s="518"/>
      <c r="D41" s="551"/>
    </row>
    <row r="42" spans="1:13" x14ac:dyDescent="0.2">
      <c r="C42" s="518"/>
      <c r="D42" s="554"/>
    </row>
    <row r="43" spans="1:13" x14ac:dyDescent="0.2">
      <c r="C43" s="518"/>
      <c r="D43" s="551"/>
    </row>
    <row r="44" spans="1:13" x14ac:dyDescent="0.2">
      <c r="C44" s="518"/>
      <c r="D44" s="551"/>
    </row>
    <row r="45" spans="1:13" x14ac:dyDescent="0.2">
      <c r="C45" s="518"/>
      <c r="D45" s="551"/>
    </row>
    <row r="46" spans="1:13" x14ac:dyDescent="0.2">
      <c r="C46" s="518"/>
      <c r="D46" s="551"/>
    </row>
    <row r="47" spans="1:13" x14ac:dyDescent="0.2">
      <c r="C47" s="518"/>
      <c r="D47" s="551"/>
    </row>
    <row r="48" spans="1:13" x14ac:dyDescent="0.2">
      <c r="C48" s="518"/>
      <c r="D48" s="551"/>
    </row>
    <row r="49" spans="2:13" x14ac:dyDescent="0.2">
      <c r="C49" s="518"/>
      <c r="D49" s="551"/>
    </row>
    <row r="50" spans="2:13" x14ac:dyDescent="0.2">
      <c r="B50" s="447"/>
      <c r="C50" s="518"/>
      <c r="D50" s="551"/>
      <c r="E50" s="447"/>
      <c r="G50" s="447"/>
      <c r="H50" s="447"/>
      <c r="I50" s="447"/>
      <c r="J50" s="447"/>
      <c r="K50" s="447"/>
      <c r="L50" s="447"/>
      <c r="M50" s="447"/>
    </row>
    <row r="51" spans="2:13" x14ac:dyDescent="0.2">
      <c r="B51" s="447"/>
      <c r="C51" s="518"/>
      <c r="D51" s="551"/>
      <c r="E51" s="447"/>
      <c r="G51" s="447"/>
      <c r="H51" s="447"/>
      <c r="I51" s="447"/>
      <c r="J51" s="447"/>
      <c r="K51" s="447"/>
      <c r="L51" s="447"/>
      <c r="M51" s="447"/>
    </row>
    <row r="52" spans="2:13" x14ac:dyDescent="0.2">
      <c r="B52" s="447"/>
      <c r="C52" s="518"/>
      <c r="D52" s="551"/>
      <c r="E52" s="447"/>
      <c r="G52" s="447"/>
      <c r="H52" s="447"/>
      <c r="I52" s="447"/>
      <c r="J52" s="447"/>
      <c r="K52" s="447"/>
      <c r="L52" s="447"/>
      <c r="M52" s="447"/>
    </row>
    <row r="53" spans="2:13" x14ac:dyDescent="0.2">
      <c r="B53" s="447"/>
      <c r="C53" s="518"/>
      <c r="D53" s="551"/>
      <c r="E53" s="447"/>
      <c r="G53" s="447"/>
      <c r="H53" s="447"/>
      <c r="I53" s="447"/>
      <c r="J53" s="447"/>
      <c r="K53" s="447"/>
      <c r="L53" s="447"/>
      <c r="M53" s="447"/>
    </row>
    <row r="54" spans="2:13" x14ac:dyDescent="0.2">
      <c r="B54" s="447"/>
      <c r="C54" s="518"/>
      <c r="D54" s="551"/>
      <c r="E54" s="447"/>
      <c r="G54" s="447"/>
      <c r="H54" s="447"/>
      <c r="I54" s="447"/>
      <c r="J54" s="447"/>
      <c r="K54" s="447"/>
      <c r="L54" s="447"/>
      <c r="M54" s="447"/>
    </row>
    <row r="55" spans="2:13" x14ac:dyDescent="0.2">
      <c r="B55" s="447"/>
      <c r="C55" s="518"/>
      <c r="D55" s="551"/>
      <c r="E55" s="447"/>
      <c r="G55" s="447"/>
      <c r="H55" s="447"/>
      <c r="I55" s="447"/>
      <c r="J55" s="447"/>
      <c r="K55" s="447"/>
      <c r="L55" s="447"/>
      <c r="M55" s="447"/>
    </row>
    <row r="56" spans="2:13" x14ac:dyDescent="0.2">
      <c r="B56" s="447"/>
      <c r="C56" s="518"/>
      <c r="D56" s="551"/>
      <c r="E56" s="447"/>
      <c r="G56" s="447"/>
      <c r="H56" s="447"/>
      <c r="I56" s="447"/>
      <c r="J56" s="447"/>
      <c r="K56" s="447"/>
      <c r="L56" s="447"/>
      <c r="M56" s="447"/>
    </row>
    <row r="57" spans="2:13" x14ac:dyDescent="0.2">
      <c r="B57" s="447"/>
      <c r="C57" s="518"/>
      <c r="D57" s="551"/>
      <c r="E57" s="447"/>
      <c r="G57" s="447"/>
      <c r="H57" s="447"/>
      <c r="I57" s="447"/>
      <c r="J57" s="447"/>
      <c r="K57" s="447"/>
      <c r="L57" s="447"/>
      <c r="M57" s="447"/>
    </row>
    <row r="58" spans="2:13" x14ac:dyDescent="0.2">
      <c r="B58" s="447"/>
      <c r="C58" s="518"/>
      <c r="D58" s="551"/>
      <c r="E58" s="447"/>
      <c r="G58" s="447"/>
      <c r="H58" s="447"/>
      <c r="I58" s="447"/>
      <c r="J58" s="447"/>
      <c r="K58" s="447"/>
      <c r="L58" s="447"/>
      <c r="M58" s="447"/>
    </row>
    <row r="59" spans="2:13" x14ac:dyDescent="0.2">
      <c r="B59" s="447"/>
      <c r="C59" s="518"/>
      <c r="D59" s="551"/>
      <c r="E59" s="447"/>
      <c r="G59" s="447"/>
      <c r="H59" s="447"/>
      <c r="I59" s="447"/>
      <c r="J59" s="447"/>
      <c r="K59" s="447"/>
      <c r="L59" s="447"/>
      <c r="M59" s="447"/>
    </row>
    <row r="60" spans="2:13" x14ac:dyDescent="0.2">
      <c r="B60" s="447"/>
      <c r="C60" s="518"/>
      <c r="D60" s="551"/>
      <c r="E60" s="447"/>
      <c r="G60" s="447"/>
      <c r="H60" s="447"/>
      <c r="I60" s="447"/>
      <c r="J60" s="447"/>
      <c r="K60" s="447"/>
      <c r="L60" s="447"/>
      <c r="M60" s="447"/>
    </row>
    <row r="61" spans="2:13" x14ac:dyDescent="0.2">
      <c r="B61" s="447"/>
      <c r="C61" s="518"/>
      <c r="D61" s="551"/>
      <c r="E61" s="447"/>
      <c r="G61" s="447"/>
      <c r="H61" s="447"/>
      <c r="I61" s="447"/>
      <c r="J61" s="447"/>
      <c r="K61" s="447"/>
      <c r="L61" s="447"/>
      <c r="M61" s="447"/>
    </row>
    <row r="62" spans="2:13" x14ac:dyDescent="0.2">
      <c r="B62" s="447"/>
      <c r="C62" s="518"/>
      <c r="D62" s="551"/>
      <c r="E62" s="447"/>
      <c r="G62" s="447"/>
      <c r="H62" s="447"/>
      <c r="I62" s="447"/>
      <c r="J62" s="447"/>
      <c r="K62" s="447"/>
      <c r="L62" s="447"/>
      <c r="M62" s="447"/>
    </row>
    <row r="63" spans="2:13" x14ac:dyDescent="0.2">
      <c r="B63" s="447"/>
      <c r="C63" s="518"/>
      <c r="D63" s="551"/>
      <c r="E63" s="447"/>
      <c r="G63" s="447"/>
      <c r="H63" s="447"/>
      <c r="I63" s="447"/>
      <c r="J63" s="447"/>
      <c r="K63" s="447"/>
      <c r="L63" s="447"/>
      <c r="M63" s="447"/>
    </row>
    <row r="64" spans="2:13" x14ac:dyDescent="0.2">
      <c r="B64" s="447"/>
      <c r="C64" s="518"/>
      <c r="D64" s="551"/>
      <c r="E64" s="447"/>
      <c r="G64" s="447"/>
      <c r="H64" s="447"/>
      <c r="I64" s="447"/>
      <c r="J64" s="447"/>
      <c r="K64" s="447"/>
      <c r="L64" s="447"/>
      <c r="M64" s="447"/>
    </row>
    <row r="65" spans="3:4" s="447" customFormat="1" x14ac:dyDescent="0.2">
      <c r="C65" s="518"/>
      <c r="D65" s="551"/>
    </row>
    <row r="66" spans="3:4" s="447" customFormat="1" x14ac:dyDescent="0.2">
      <c r="C66" s="518"/>
      <c r="D66" s="551"/>
    </row>
    <row r="67" spans="3:4" s="447" customFormat="1" x14ac:dyDescent="0.2">
      <c r="C67" s="518"/>
      <c r="D67" s="554"/>
    </row>
    <row r="68" spans="3:4" s="447" customFormat="1" x14ac:dyDescent="0.2">
      <c r="C68" s="518"/>
      <c r="D68" s="551"/>
    </row>
    <row r="69" spans="3:4" s="447" customFormat="1" x14ac:dyDescent="0.2">
      <c r="C69" s="518"/>
      <c r="D69" s="551"/>
    </row>
    <row r="70" spans="3:4" s="447" customFormat="1" x14ac:dyDescent="0.2">
      <c r="C70" s="518"/>
      <c r="D70" s="551"/>
    </row>
    <row r="71" spans="3:4" s="447" customFormat="1" x14ac:dyDescent="0.2">
      <c r="C71" s="518"/>
      <c r="D71" s="563"/>
    </row>
    <row r="72" spans="3:4" s="447" customFormat="1" x14ac:dyDescent="0.2">
      <c r="C72" s="518"/>
      <c r="D72" s="554"/>
    </row>
    <row r="73" spans="3:4" s="447" customFormat="1" x14ac:dyDescent="0.2">
      <c r="C73" s="518"/>
      <c r="D73" s="551"/>
    </row>
    <row r="74" spans="3:4" s="447" customFormat="1" x14ac:dyDescent="0.2">
      <c r="C74" s="518"/>
      <c r="D74" s="551"/>
    </row>
    <row r="75" spans="3:4" s="447" customFormat="1" x14ac:dyDescent="0.2">
      <c r="C75" s="446"/>
    </row>
    <row r="76" spans="3:4" s="447" customFormat="1" x14ac:dyDescent="0.2">
      <c r="C76" s="446"/>
    </row>
    <row r="77" spans="3:4" s="447" customFormat="1" x14ac:dyDescent="0.2">
      <c r="C77" s="518"/>
      <c r="D77" s="551"/>
    </row>
    <row r="78" spans="3:4" s="447" customFormat="1" x14ac:dyDescent="0.2">
      <c r="C78" s="518"/>
      <c r="D78" s="551"/>
    </row>
    <row r="79" spans="3:4" s="447" customFormat="1" x14ac:dyDescent="0.2">
      <c r="C79" s="446"/>
    </row>
    <row r="80" spans="3:4" s="447" customFormat="1" x14ac:dyDescent="0.2">
      <c r="C80" s="518"/>
      <c r="D80" s="551"/>
    </row>
    <row r="81" spans="3:4" s="447" customFormat="1" x14ac:dyDescent="0.2">
      <c r="C81" s="518"/>
      <c r="D81" s="551"/>
    </row>
    <row r="82" spans="3:4" s="447" customFormat="1" x14ac:dyDescent="0.2">
      <c r="C82" s="518"/>
      <c r="D82" s="551"/>
    </row>
    <row r="83" spans="3:4" s="447" customFormat="1" x14ac:dyDescent="0.2">
      <c r="C83" s="518"/>
      <c r="D83" s="554"/>
    </row>
    <row r="84" spans="3:4" s="447" customFormat="1" x14ac:dyDescent="0.2">
      <c r="C84" s="518"/>
      <c r="D84" s="551"/>
    </row>
    <row r="85" spans="3:4" s="447" customFormat="1" x14ac:dyDescent="0.2">
      <c r="C85" s="518"/>
      <c r="D85" s="554"/>
    </row>
    <row r="86" spans="3:4" s="447" customFormat="1" x14ac:dyDescent="0.2">
      <c r="C86" s="518"/>
      <c r="D86" s="551"/>
    </row>
    <row r="87" spans="3:4" s="447" customFormat="1" x14ac:dyDescent="0.2">
      <c r="C87" s="518"/>
      <c r="D87" s="555"/>
    </row>
    <row r="89" spans="3:4" s="447" customFormat="1" x14ac:dyDescent="0.2">
      <c r="C89" s="446"/>
    </row>
    <row r="93" spans="3:4" s="447" customFormat="1" x14ac:dyDescent="0.2">
      <c r="C93" s="446"/>
    </row>
  </sheetData>
  <mergeCells count="7">
    <mergeCell ref="A38:G38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8" orientation="landscape" r:id="rId1"/>
  <rowBreaks count="4" manualBreakCount="4">
    <brk id="14" max="12" man="1"/>
    <brk id="18" max="12" man="1"/>
    <brk id="22" max="12" man="1"/>
    <brk id="2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J12"/>
  <sheetViews>
    <sheetView view="pageBreakPreview" zoomScaleNormal="80" zoomScaleSheetLayoutView="100" zoomScalePageLayoutView="90" workbookViewId="0">
      <selection activeCell="G7" sqref="G7"/>
    </sheetView>
  </sheetViews>
  <sheetFormatPr defaultColWidth="9" defaultRowHeight="24" x14ac:dyDescent="0.2"/>
  <cols>
    <col min="1" max="1" width="28.25" style="447" customWidth="1"/>
    <col min="2" max="2" width="20.625" style="446" customWidth="1"/>
    <col min="3" max="3" width="8.125" style="446" customWidth="1"/>
    <col min="4" max="4" width="21.875" style="446" customWidth="1"/>
    <col min="5" max="5" width="8.625" style="452" customWidth="1"/>
    <col min="6" max="6" width="8.875" style="579" customWidth="1"/>
    <col min="7" max="7" width="8.875" style="587" customWidth="1"/>
    <col min="8" max="8" width="8.5" style="579" customWidth="1"/>
    <col min="9" max="9" width="8.875" style="579" customWidth="1"/>
    <col min="10" max="10" width="14.75" style="579" customWidth="1"/>
    <col min="11" max="13" width="9" style="447" customWidth="1"/>
    <col min="14" max="16384" width="9" style="447"/>
  </cols>
  <sheetData>
    <row r="1" spans="1:10" x14ac:dyDescent="0.2">
      <c r="D1" s="478"/>
      <c r="E1" s="448"/>
      <c r="F1" s="449"/>
      <c r="G1" s="449"/>
      <c r="H1" s="449"/>
      <c r="I1" s="449"/>
      <c r="J1" s="579" t="s">
        <v>899</v>
      </c>
    </row>
    <row r="2" spans="1:10" x14ac:dyDescent="0.2">
      <c r="A2" s="646" t="s">
        <v>1082</v>
      </c>
      <c r="B2" s="646"/>
      <c r="C2" s="646"/>
      <c r="D2" s="646"/>
      <c r="E2" s="646"/>
      <c r="F2" s="646"/>
      <c r="G2" s="646"/>
      <c r="H2" s="646"/>
      <c r="I2" s="646"/>
      <c r="J2" s="646"/>
    </row>
    <row r="3" spans="1:10" x14ac:dyDescent="0.2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</row>
    <row r="4" spans="1:10" x14ac:dyDescent="0.2">
      <c r="A4" s="451" t="s">
        <v>1038</v>
      </c>
      <c r="B4" s="578"/>
      <c r="C4" s="578"/>
      <c r="D4" s="450"/>
      <c r="F4" s="452"/>
      <c r="G4" s="452"/>
      <c r="H4" s="452"/>
      <c r="I4" s="452"/>
      <c r="J4" s="452"/>
    </row>
    <row r="5" spans="1:10" s="453" customFormat="1" ht="21.75" customHeight="1" x14ac:dyDescent="0.2">
      <c r="A5" s="644" t="s">
        <v>670</v>
      </c>
      <c r="B5" s="591" t="s">
        <v>669</v>
      </c>
      <c r="C5" s="642" t="s">
        <v>1131</v>
      </c>
      <c r="D5" s="591" t="s">
        <v>292</v>
      </c>
      <c r="E5" s="640" t="s">
        <v>1</v>
      </c>
      <c r="F5" s="640"/>
      <c r="G5" s="640"/>
      <c r="H5" s="640"/>
      <c r="I5" s="640"/>
      <c r="J5" s="641"/>
    </row>
    <row r="6" spans="1:10" s="453" customFormat="1" x14ac:dyDescent="0.2">
      <c r="A6" s="645"/>
      <c r="B6" s="582"/>
      <c r="C6" s="643"/>
      <c r="D6" s="592" t="s">
        <v>667</v>
      </c>
      <c r="E6" s="487" t="s">
        <v>1003</v>
      </c>
      <c r="F6" s="454" t="s">
        <v>1004</v>
      </c>
      <c r="G6" s="454" t="s">
        <v>1005</v>
      </c>
      <c r="H6" s="454" t="s">
        <v>1006</v>
      </c>
      <c r="I6" s="454" t="s">
        <v>1007</v>
      </c>
      <c r="J6" s="455" t="s">
        <v>1010</v>
      </c>
    </row>
    <row r="7" spans="1:10" s="585" customFormat="1" ht="169.5" customHeight="1" x14ac:dyDescent="0.2">
      <c r="A7" s="733" t="s">
        <v>1043</v>
      </c>
      <c r="B7" s="745" t="s">
        <v>999</v>
      </c>
      <c r="C7" s="583" t="s">
        <v>1133</v>
      </c>
      <c r="D7" s="775" t="s">
        <v>1144</v>
      </c>
      <c r="E7" s="583">
        <v>5</v>
      </c>
      <c r="F7" s="583">
        <v>5</v>
      </c>
      <c r="G7" s="583">
        <v>5</v>
      </c>
      <c r="H7" s="583">
        <v>5</v>
      </c>
      <c r="I7" s="517">
        <v>5</v>
      </c>
      <c r="J7" s="584">
        <v>25</v>
      </c>
    </row>
    <row r="8" spans="1:10" s="585" customFormat="1" ht="46.5" x14ac:dyDescent="0.2">
      <c r="A8" s="734"/>
      <c r="B8" s="745"/>
      <c r="C8" s="583" t="s">
        <v>1132</v>
      </c>
      <c r="D8" s="775" t="s">
        <v>1145</v>
      </c>
      <c r="E8" s="583">
        <v>10</v>
      </c>
      <c r="F8" s="583">
        <v>10</v>
      </c>
      <c r="G8" s="583">
        <v>10</v>
      </c>
      <c r="H8" s="583">
        <v>10</v>
      </c>
      <c r="I8" s="517">
        <v>10</v>
      </c>
      <c r="J8" s="584">
        <v>10</v>
      </c>
    </row>
    <row r="9" spans="1:10" s="585" customFormat="1" ht="46.5" x14ac:dyDescent="0.2">
      <c r="A9" s="734"/>
      <c r="B9" s="745"/>
      <c r="C9" s="583" t="s">
        <v>1132</v>
      </c>
      <c r="D9" s="775" t="s">
        <v>1146</v>
      </c>
      <c r="E9" s="583">
        <v>10</v>
      </c>
      <c r="F9" s="583">
        <v>10</v>
      </c>
      <c r="G9" s="583">
        <v>10</v>
      </c>
      <c r="H9" s="583">
        <v>10</v>
      </c>
      <c r="I9" s="517">
        <v>10</v>
      </c>
      <c r="J9" s="584">
        <v>10</v>
      </c>
    </row>
    <row r="10" spans="1:10" s="466" customFormat="1" ht="23.25" x14ac:dyDescent="0.2">
      <c r="A10" s="463"/>
      <c r="B10" s="464"/>
      <c r="C10" s="464"/>
      <c r="D10" s="465"/>
      <c r="E10" s="586"/>
      <c r="F10" s="586"/>
      <c r="G10" s="586"/>
      <c r="H10" s="586"/>
      <c r="I10" s="586"/>
      <c r="J10" s="586"/>
    </row>
    <row r="11" spans="1:10" x14ac:dyDescent="0.2">
      <c r="A11" s="467"/>
      <c r="B11" s="578"/>
      <c r="C11" s="578"/>
      <c r="G11" s="579"/>
    </row>
    <row r="12" spans="1:10" x14ac:dyDescent="0.2">
      <c r="G12" s="579"/>
    </row>
  </sheetData>
  <mergeCells count="7">
    <mergeCell ref="A5:A6"/>
    <mergeCell ref="E5:J5"/>
    <mergeCell ref="A2:J2"/>
    <mergeCell ref="A3:J3"/>
    <mergeCell ref="A7:A9"/>
    <mergeCell ref="B7:B9"/>
    <mergeCell ref="C5:C6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4 หน้าที่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M99"/>
  <sheetViews>
    <sheetView view="pageBreakPreview" zoomScale="80" zoomScaleNormal="70" zoomScaleSheetLayoutView="80" zoomScalePageLayoutView="60" workbookViewId="0">
      <selection activeCell="I24" sqref="I24"/>
    </sheetView>
  </sheetViews>
  <sheetFormatPr defaultColWidth="9" defaultRowHeight="24" x14ac:dyDescent="0.2"/>
  <cols>
    <col min="1" max="1" width="28.25" style="447" customWidth="1"/>
    <col min="2" max="2" width="27.625" style="574" hidden="1" customWidth="1"/>
    <col min="3" max="3" width="27.625" style="529" hidden="1" customWidth="1"/>
    <col min="4" max="4" width="45.375" style="530" hidden="1" customWidth="1"/>
    <col min="5" max="5" width="9.625" style="446" customWidth="1"/>
    <col min="6" max="6" width="12.75" style="447" customWidth="1"/>
    <col min="7" max="7" width="18" style="478" customWidth="1"/>
    <col min="8" max="8" width="15.25" style="502" customWidth="1"/>
    <col min="9" max="9" width="15.25" style="553" customWidth="1"/>
    <col min="10" max="10" width="14.375" style="502" customWidth="1"/>
    <col min="11" max="11" width="13.875" style="502" customWidth="1"/>
    <col min="12" max="12" width="15" style="502" customWidth="1"/>
    <col min="13" max="13" width="16.125" style="502" customWidth="1"/>
    <col min="14" max="16384" width="9" style="447"/>
  </cols>
  <sheetData>
    <row r="1" spans="1:13" x14ac:dyDescent="0.2">
      <c r="A1" s="646" t="s">
        <v>891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ht="46.5" customHeight="1" x14ac:dyDescent="0.2">
      <c r="A2" s="742" t="s">
        <v>1030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</row>
    <row r="3" spans="1:13" x14ac:dyDescent="0.2">
      <c r="A3" s="535"/>
      <c r="B3" s="535"/>
      <c r="C3" s="522"/>
      <c r="D3" s="494"/>
      <c r="E3" s="535"/>
      <c r="F3" s="535"/>
      <c r="G3" s="535"/>
      <c r="H3" s="494"/>
      <c r="I3" s="494"/>
      <c r="J3" s="494"/>
      <c r="K3" s="494"/>
      <c r="L3" s="494"/>
      <c r="M3" s="494"/>
    </row>
    <row r="4" spans="1:13" s="539" customFormat="1" x14ac:dyDescent="0.2">
      <c r="A4" s="746" t="s">
        <v>891</v>
      </c>
      <c r="B4" s="747"/>
      <c r="C4" s="747"/>
      <c r="D4" s="747"/>
      <c r="E4" s="747"/>
      <c r="F4" s="747"/>
      <c r="G4" s="748"/>
      <c r="H4" s="749" t="s">
        <v>4</v>
      </c>
      <c r="I4" s="750"/>
      <c r="J4" s="750"/>
      <c r="K4" s="750"/>
      <c r="L4" s="750"/>
      <c r="M4" s="751"/>
    </row>
    <row r="5" spans="1:13" s="539" customFormat="1" ht="51" customHeight="1" x14ac:dyDescent="0.2">
      <c r="A5" s="598" t="s">
        <v>687</v>
      </c>
      <c r="B5" s="598" t="s">
        <v>740</v>
      </c>
      <c r="C5" s="598" t="s">
        <v>741</v>
      </c>
      <c r="D5" s="598" t="s">
        <v>739</v>
      </c>
      <c r="E5" s="598" t="s">
        <v>17</v>
      </c>
      <c r="F5" s="598" t="s">
        <v>689</v>
      </c>
      <c r="G5" s="598" t="s">
        <v>520</v>
      </c>
      <c r="H5" s="564" t="s">
        <v>1003</v>
      </c>
      <c r="I5" s="565" t="s">
        <v>1004</v>
      </c>
      <c r="J5" s="565" t="s">
        <v>1005</v>
      </c>
      <c r="K5" s="565" t="s">
        <v>1006</v>
      </c>
      <c r="L5" s="598" t="s">
        <v>1007</v>
      </c>
      <c r="M5" s="565" t="s">
        <v>1009</v>
      </c>
    </row>
    <row r="6" spans="1:13" s="567" customFormat="1" x14ac:dyDescent="0.2">
      <c r="A6" s="752" t="s">
        <v>697</v>
      </c>
      <c r="B6" s="753"/>
      <c r="C6" s="753"/>
      <c r="D6" s="753"/>
      <c r="E6" s="753"/>
      <c r="F6" s="753"/>
      <c r="G6" s="754"/>
      <c r="H6" s="566">
        <f>SUM(H7)</f>
        <v>220236100</v>
      </c>
      <c r="I6" s="566">
        <f t="shared" ref="I6:M6" si="0">SUM(I7)</f>
        <v>208818100</v>
      </c>
      <c r="J6" s="566">
        <f t="shared" si="0"/>
        <v>231018100</v>
      </c>
      <c r="K6" s="566">
        <f t="shared" si="0"/>
        <v>256518100</v>
      </c>
      <c r="L6" s="566">
        <f t="shared" si="0"/>
        <v>240118100</v>
      </c>
      <c r="M6" s="566">
        <f t="shared" si="0"/>
        <v>1213580500</v>
      </c>
    </row>
    <row r="7" spans="1:13" s="523" customFormat="1" x14ac:dyDescent="0.2">
      <c r="A7" s="720" t="s">
        <v>936</v>
      </c>
      <c r="B7" s="721"/>
      <c r="C7" s="721"/>
      <c r="D7" s="721"/>
      <c r="E7" s="721"/>
      <c r="F7" s="721"/>
      <c r="G7" s="721"/>
      <c r="H7" s="503">
        <f>SUM(H8,H14,H39,H44)</f>
        <v>220236100</v>
      </c>
      <c r="I7" s="503">
        <f>SUM(I8,I14,I39,I44)</f>
        <v>208818100</v>
      </c>
      <c r="J7" s="503">
        <f>SUM(J8,J14,J39,J44)</f>
        <v>231018100</v>
      </c>
      <c r="K7" s="503">
        <f>SUM(K8,K14,K39,K44)</f>
        <v>256518100</v>
      </c>
      <c r="L7" s="503">
        <f>SUM(L8,L14,L39,L44)</f>
        <v>240118100</v>
      </c>
      <c r="M7" s="503">
        <f>SUM(M8,M14,M39,M44)</f>
        <v>1213580500</v>
      </c>
    </row>
    <row r="8" spans="1:13" s="527" customFormat="1" ht="114" customHeight="1" x14ac:dyDescent="0.2">
      <c r="A8" s="524" t="s">
        <v>924</v>
      </c>
      <c r="B8" s="526"/>
      <c r="C8" s="528"/>
      <c r="D8" s="524"/>
      <c r="E8" s="595" t="s">
        <v>526</v>
      </c>
      <c r="F8" s="595" t="s">
        <v>710</v>
      </c>
      <c r="G8" s="526" t="s">
        <v>595</v>
      </c>
      <c r="H8" s="497">
        <f t="shared" ref="H8:M8" si="1">SUM(H9:H13)</f>
        <v>79000000</v>
      </c>
      <c r="I8" s="497">
        <f t="shared" si="1"/>
        <v>82500000</v>
      </c>
      <c r="J8" s="497">
        <f t="shared" si="1"/>
        <v>79000000</v>
      </c>
      <c r="K8" s="497">
        <f t="shared" si="1"/>
        <v>81000000</v>
      </c>
      <c r="L8" s="497">
        <f t="shared" si="1"/>
        <v>79000000</v>
      </c>
      <c r="M8" s="497">
        <f t="shared" si="1"/>
        <v>400500000</v>
      </c>
    </row>
    <row r="9" spans="1:13" s="539" customFormat="1" ht="195.75" x14ac:dyDescent="0.2">
      <c r="A9" s="479" t="s">
        <v>604</v>
      </c>
      <c r="B9" s="472" t="s">
        <v>853</v>
      </c>
      <c r="C9" s="472" t="s">
        <v>697</v>
      </c>
      <c r="D9" s="297" t="s">
        <v>791</v>
      </c>
      <c r="E9" s="568" t="s">
        <v>526</v>
      </c>
      <c r="F9" s="568">
        <v>2</v>
      </c>
      <c r="G9" s="612" t="s">
        <v>605</v>
      </c>
      <c r="H9" s="569">
        <v>30000000</v>
      </c>
      <c r="I9" s="569">
        <v>32000000</v>
      </c>
      <c r="J9" s="569">
        <v>30000000</v>
      </c>
      <c r="K9" s="569">
        <v>30000000</v>
      </c>
      <c r="L9" s="569">
        <v>30000000</v>
      </c>
      <c r="M9" s="569">
        <f t="shared" ref="M9:M45" si="2">SUM(H9:L9)</f>
        <v>152000000</v>
      </c>
    </row>
    <row r="10" spans="1:13" ht="153.75" customHeight="1" x14ac:dyDescent="0.2">
      <c r="A10" s="297" t="s">
        <v>1153</v>
      </c>
      <c r="B10" s="297" t="s">
        <v>606</v>
      </c>
      <c r="C10" s="472" t="s">
        <v>697</v>
      </c>
      <c r="D10" s="297" t="s">
        <v>792</v>
      </c>
      <c r="E10" s="472" t="s">
        <v>526</v>
      </c>
      <c r="F10" s="472" t="s">
        <v>717</v>
      </c>
      <c r="G10" s="609" t="s">
        <v>1154</v>
      </c>
      <c r="H10" s="476">
        <v>5000000</v>
      </c>
      <c r="I10" s="476">
        <v>5000000</v>
      </c>
      <c r="J10" s="476">
        <v>5000000</v>
      </c>
      <c r="K10" s="476">
        <v>7000000</v>
      </c>
      <c r="L10" s="476">
        <v>5000000</v>
      </c>
      <c r="M10" s="476">
        <f t="shared" si="2"/>
        <v>27000000</v>
      </c>
    </row>
    <row r="11" spans="1:13" ht="108.75" x14ac:dyDescent="0.2">
      <c r="A11" s="757" t="s">
        <v>607</v>
      </c>
      <c r="B11" s="297" t="s">
        <v>606</v>
      </c>
      <c r="C11" s="472" t="s">
        <v>697</v>
      </c>
      <c r="D11" s="297" t="s">
        <v>790</v>
      </c>
      <c r="E11" s="472" t="s">
        <v>526</v>
      </c>
      <c r="F11" s="472" t="s">
        <v>625</v>
      </c>
      <c r="G11" s="609" t="s">
        <v>606</v>
      </c>
      <c r="H11" s="476">
        <v>5000000</v>
      </c>
      <c r="I11" s="476">
        <v>5000000</v>
      </c>
      <c r="J11" s="476">
        <v>5000000</v>
      </c>
      <c r="K11" s="476">
        <v>5000000</v>
      </c>
      <c r="L11" s="476">
        <v>5000000</v>
      </c>
      <c r="M11" s="476">
        <f t="shared" si="2"/>
        <v>25000000</v>
      </c>
    </row>
    <row r="12" spans="1:13" ht="96" x14ac:dyDescent="0.2">
      <c r="A12" s="757" t="s">
        <v>1155</v>
      </c>
      <c r="B12" s="297" t="s">
        <v>854</v>
      </c>
      <c r="C12" s="472" t="s">
        <v>697</v>
      </c>
      <c r="D12" s="297" t="s">
        <v>793</v>
      </c>
      <c r="E12" s="531" t="s">
        <v>42</v>
      </c>
      <c r="F12" s="472">
        <v>2</v>
      </c>
      <c r="G12" s="609" t="s">
        <v>1156</v>
      </c>
      <c r="H12" s="476"/>
      <c r="I12" s="476">
        <v>1500000</v>
      </c>
      <c r="J12" s="476"/>
      <c r="K12" s="476"/>
      <c r="L12" s="476"/>
      <c r="M12" s="476">
        <f>SUM(H12:L12)</f>
        <v>1500000</v>
      </c>
    </row>
    <row r="13" spans="1:13" ht="167.25" customHeight="1" x14ac:dyDescent="0.2">
      <c r="A13" s="297" t="s">
        <v>977</v>
      </c>
      <c r="B13" s="297"/>
      <c r="C13" s="472"/>
      <c r="D13" s="297"/>
      <c r="E13" s="531" t="s">
        <v>42</v>
      </c>
      <c r="F13" s="472">
        <v>2</v>
      </c>
      <c r="G13" s="297" t="s">
        <v>978</v>
      </c>
      <c r="H13" s="476">
        <v>39000000</v>
      </c>
      <c r="I13" s="476">
        <v>39000000</v>
      </c>
      <c r="J13" s="476">
        <v>39000000</v>
      </c>
      <c r="K13" s="476">
        <v>39000000</v>
      </c>
      <c r="L13" s="476">
        <v>39000000</v>
      </c>
      <c r="M13" s="476">
        <f>SUM(H13:L13)</f>
        <v>195000000</v>
      </c>
    </row>
    <row r="14" spans="1:13" s="527" customFormat="1" ht="72" x14ac:dyDescent="0.2">
      <c r="A14" s="524" t="s">
        <v>925</v>
      </c>
      <c r="B14" s="526"/>
      <c r="C14" s="528"/>
      <c r="D14" s="542"/>
      <c r="E14" s="595" t="s">
        <v>526</v>
      </c>
      <c r="F14" s="595" t="s">
        <v>526</v>
      </c>
      <c r="G14" s="526" t="s">
        <v>608</v>
      </c>
      <c r="H14" s="497">
        <f>SUM(H15:H35)</f>
        <v>109418000</v>
      </c>
      <c r="I14" s="497">
        <f>SUM(I15:I29)</f>
        <v>89500000</v>
      </c>
      <c r="J14" s="497">
        <f>SUM(J15:J29)</f>
        <v>120200000</v>
      </c>
      <c r="K14" s="497">
        <f>SUM(K15:K29)</f>
        <v>143700000</v>
      </c>
      <c r="L14" s="497">
        <f>SUM(L15:L29)</f>
        <v>129300000</v>
      </c>
      <c r="M14" s="497">
        <f>SUM(M15:M35)</f>
        <v>648990000</v>
      </c>
    </row>
    <row r="15" spans="1:13" s="492" customFormat="1" ht="130.5" x14ac:dyDescent="0.2">
      <c r="A15" s="297" t="s">
        <v>1081</v>
      </c>
      <c r="B15" s="472" t="s">
        <v>853</v>
      </c>
      <c r="C15" s="472" t="s">
        <v>697</v>
      </c>
      <c r="D15" s="297" t="s">
        <v>794</v>
      </c>
      <c r="E15" s="472" t="s">
        <v>42</v>
      </c>
      <c r="F15" s="472">
        <v>2</v>
      </c>
      <c r="G15" s="609" t="s">
        <v>734</v>
      </c>
      <c r="H15" s="476">
        <v>10000000</v>
      </c>
      <c r="I15" s="476">
        <v>25000000</v>
      </c>
      <c r="J15" s="476">
        <v>25000000</v>
      </c>
      <c r="K15" s="476">
        <v>42000000</v>
      </c>
      <c r="L15" s="476">
        <v>42000000</v>
      </c>
      <c r="M15" s="476">
        <f t="shared" si="2"/>
        <v>144000000</v>
      </c>
    </row>
    <row r="16" spans="1:13" ht="120" x14ac:dyDescent="0.2">
      <c r="A16" s="297" t="s">
        <v>1077</v>
      </c>
      <c r="B16" s="297" t="s">
        <v>646</v>
      </c>
      <c r="C16" s="472" t="s">
        <v>697</v>
      </c>
      <c r="D16" s="297" t="s">
        <v>795</v>
      </c>
      <c r="E16" s="472">
        <v>1</v>
      </c>
      <c r="F16" s="472">
        <v>2</v>
      </c>
      <c r="G16" s="611" t="s">
        <v>926</v>
      </c>
      <c r="H16" s="508">
        <v>5000000</v>
      </c>
      <c r="I16" s="508">
        <v>12000000</v>
      </c>
      <c r="J16" s="508">
        <v>5000000</v>
      </c>
      <c r="K16" s="508">
        <v>5000000</v>
      </c>
      <c r="L16" s="508">
        <v>10000000</v>
      </c>
      <c r="M16" s="476">
        <f t="shared" si="2"/>
        <v>37000000</v>
      </c>
    </row>
    <row r="17" spans="1:13" ht="137.25" customHeight="1" x14ac:dyDescent="0.2">
      <c r="A17" s="297" t="s">
        <v>735</v>
      </c>
      <c r="B17" s="297" t="s">
        <v>681</v>
      </c>
      <c r="C17" s="472" t="s">
        <v>697</v>
      </c>
      <c r="D17" s="297" t="s">
        <v>796</v>
      </c>
      <c r="E17" s="472">
        <v>2</v>
      </c>
      <c r="F17" s="472" t="s">
        <v>625</v>
      </c>
      <c r="G17" s="613" t="s">
        <v>927</v>
      </c>
      <c r="H17" s="476">
        <v>10000000</v>
      </c>
      <c r="I17" s="476">
        <v>1000000</v>
      </c>
      <c r="J17" s="476">
        <v>20000000</v>
      </c>
      <c r="K17" s="476">
        <v>20000000</v>
      </c>
      <c r="L17" s="476">
        <v>1600000</v>
      </c>
      <c r="M17" s="476">
        <f t="shared" si="2"/>
        <v>52600000</v>
      </c>
    </row>
    <row r="18" spans="1:13" s="492" customFormat="1" ht="181.5" customHeight="1" x14ac:dyDescent="0.2">
      <c r="A18" s="757" t="s">
        <v>720</v>
      </c>
      <c r="B18" s="472" t="s">
        <v>853</v>
      </c>
      <c r="C18" s="472" t="s">
        <v>697</v>
      </c>
      <c r="D18" s="297" t="s">
        <v>797</v>
      </c>
      <c r="E18" s="472" t="s">
        <v>42</v>
      </c>
      <c r="F18" s="472">
        <v>2</v>
      </c>
      <c r="G18" s="611" t="s">
        <v>928</v>
      </c>
      <c r="H18" s="476">
        <v>3000000</v>
      </c>
      <c r="I18" s="476">
        <v>3000000</v>
      </c>
      <c r="J18" s="476">
        <v>3000000</v>
      </c>
      <c r="K18" s="476">
        <v>3000000</v>
      </c>
      <c r="L18" s="476">
        <v>3000000</v>
      </c>
      <c r="M18" s="476">
        <f>SUM(H18:L18)</f>
        <v>15000000</v>
      </c>
    </row>
    <row r="19" spans="1:13" ht="72" x14ac:dyDescent="0.2">
      <c r="A19" s="757" t="s">
        <v>1049</v>
      </c>
      <c r="B19" s="297" t="s">
        <v>576</v>
      </c>
      <c r="C19" s="472" t="s">
        <v>697</v>
      </c>
      <c r="D19" s="297" t="s">
        <v>798</v>
      </c>
      <c r="E19" s="568">
        <v>1</v>
      </c>
      <c r="F19" s="568">
        <v>1</v>
      </c>
      <c r="G19" s="479" t="s">
        <v>1050</v>
      </c>
      <c r="H19" s="569">
        <v>3000000</v>
      </c>
      <c r="I19" s="569">
        <v>3000000</v>
      </c>
      <c r="J19" s="569">
        <v>3000000</v>
      </c>
      <c r="K19" s="569">
        <v>3000000</v>
      </c>
      <c r="L19" s="569">
        <v>3000000</v>
      </c>
      <c r="M19" s="569">
        <f t="shared" si="2"/>
        <v>15000000</v>
      </c>
    </row>
    <row r="20" spans="1:13" ht="48" x14ac:dyDescent="0.2">
      <c r="A20" s="479" t="s">
        <v>557</v>
      </c>
      <c r="B20" s="297" t="s">
        <v>576</v>
      </c>
      <c r="C20" s="472" t="s">
        <v>697</v>
      </c>
      <c r="D20" s="297" t="s">
        <v>799</v>
      </c>
      <c r="E20" s="568">
        <v>3</v>
      </c>
      <c r="F20" s="568" t="s">
        <v>527</v>
      </c>
      <c r="G20" s="479" t="s">
        <v>576</v>
      </c>
      <c r="H20" s="569">
        <v>4500000</v>
      </c>
      <c r="I20" s="569">
        <v>4500000</v>
      </c>
      <c r="J20" s="569">
        <v>4500000</v>
      </c>
      <c r="K20" s="569">
        <v>10000000</v>
      </c>
      <c r="L20" s="569">
        <v>10000000</v>
      </c>
      <c r="M20" s="569">
        <f t="shared" si="2"/>
        <v>33500000</v>
      </c>
    </row>
    <row r="21" spans="1:13" ht="120" x14ac:dyDescent="0.2">
      <c r="A21" s="297" t="s">
        <v>558</v>
      </c>
      <c r="B21" s="297" t="s">
        <v>576</v>
      </c>
      <c r="C21" s="472" t="s">
        <v>697</v>
      </c>
      <c r="D21" s="297" t="s">
        <v>800</v>
      </c>
      <c r="E21" s="472" t="s">
        <v>527</v>
      </c>
      <c r="F21" s="472">
        <v>2</v>
      </c>
      <c r="G21" s="297" t="s">
        <v>964</v>
      </c>
      <c r="H21" s="476">
        <v>10000000</v>
      </c>
      <c r="I21" s="476">
        <v>10000000</v>
      </c>
      <c r="J21" s="476">
        <v>10000000</v>
      </c>
      <c r="K21" s="476">
        <v>11000000</v>
      </c>
      <c r="L21" s="476">
        <v>10000000</v>
      </c>
      <c r="M21" s="476">
        <f t="shared" si="2"/>
        <v>51000000</v>
      </c>
    </row>
    <row r="22" spans="1:13" ht="96" customHeight="1" x14ac:dyDescent="0.2">
      <c r="A22" s="297" t="s">
        <v>643</v>
      </c>
      <c r="B22" s="297" t="s">
        <v>576</v>
      </c>
      <c r="C22" s="472" t="s">
        <v>697</v>
      </c>
      <c r="D22" s="297" t="s">
        <v>801</v>
      </c>
      <c r="E22" s="568">
        <v>3</v>
      </c>
      <c r="F22" s="568">
        <v>2</v>
      </c>
      <c r="G22" s="479" t="s">
        <v>576</v>
      </c>
      <c r="H22" s="569">
        <v>3500000</v>
      </c>
      <c r="I22" s="569">
        <v>3500000</v>
      </c>
      <c r="J22" s="569">
        <v>3500000</v>
      </c>
      <c r="K22" s="569">
        <v>3500000</v>
      </c>
      <c r="L22" s="569">
        <v>3500000</v>
      </c>
      <c r="M22" s="569">
        <f t="shared" si="2"/>
        <v>17500000</v>
      </c>
    </row>
    <row r="23" spans="1:13" ht="133.5" customHeight="1" x14ac:dyDescent="0.2">
      <c r="A23" s="297" t="s">
        <v>559</v>
      </c>
      <c r="B23" s="472" t="s">
        <v>853</v>
      </c>
      <c r="C23" s="472" t="s">
        <v>697</v>
      </c>
      <c r="D23" s="297" t="s">
        <v>802</v>
      </c>
      <c r="E23" s="568" t="s">
        <v>526</v>
      </c>
      <c r="F23" s="568">
        <v>2</v>
      </c>
      <c r="G23" s="614" t="s">
        <v>993</v>
      </c>
      <c r="H23" s="569">
        <v>400000</v>
      </c>
      <c r="I23" s="569">
        <v>400000</v>
      </c>
      <c r="J23" s="569">
        <v>400000</v>
      </c>
      <c r="K23" s="569">
        <v>400000</v>
      </c>
      <c r="L23" s="569">
        <v>400000</v>
      </c>
      <c r="M23" s="569">
        <f t="shared" si="2"/>
        <v>2000000</v>
      </c>
    </row>
    <row r="24" spans="1:13" ht="100.5" customHeight="1" x14ac:dyDescent="0.2">
      <c r="A24" s="757" t="s">
        <v>560</v>
      </c>
      <c r="B24" s="297" t="s">
        <v>576</v>
      </c>
      <c r="C24" s="472" t="s">
        <v>697</v>
      </c>
      <c r="D24" s="297" t="s">
        <v>803</v>
      </c>
      <c r="E24" s="568">
        <v>3</v>
      </c>
      <c r="F24" s="568">
        <v>2</v>
      </c>
      <c r="G24" s="614" t="s">
        <v>1035</v>
      </c>
      <c r="H24" s="569">
        <v>3000000</v>
      </c>
      <c r="I24" s="569">
        <v>1200000</v>
      </c>
      <c r="J24" s="569">
        <v>3000000</v>
      </c>
      <c r="K24" s="569">
        <v>3000000</v>
      </c>
      <c r="L24" s="569">
        <v>3000000</v>
      </c>
      <c r="M24" s="569">
        <f t="shared" si="2"/>
        <v>13200000</v>
      </c>
    </row>
    <row r="25" spans="1:13" ht="145.5" customHeight="1" x14ac:dyDescent="0.2">
      <c r="A25" s="297" t="s">
        <v>1170</v>
      </c>
      <c r="B25" s="297" t="s">
        <v>576</v>
      </c>
      <c r="C25" s="472" t="s">
        <v>697</v>
      </c>
      <c r="D25" s="297" t="s">
        <v>804</v>
      </c>
      <c r="E25" s="568" t="s">
        <v>527</v>
      </c>
      <c r="F25" s="568">
        <v>2</v>
      </c>
      <c r="G25" s="479" t="s">
        <v>1171</v>
      </c>
      <c r="H25" s="569">
        <v>5000000</v>
      </c>
      <c r="I25" s="569">
        <v>3700000</v>
      </c>
      <c r="J25" s="569">
        <v>5000000</v>
      </c>
      <c r="K25" s="569">
        <v>5000000</v>
      </c>
      <c r="L25" s="569">
        <v>5000000</v>
      </c>
      <c r="M25" s="569">
        <f t="shared" si="2"/>
        <v>23700000</v>
      </c>
    </row>
    <row r="26" spans="1:13" ht="99" customHeight="1" x14ac:dyDescent="0.2">
      <c r="A26" s="757" t="s">
        <v>1159</v>
      </c>
      <c r="B26" s="297" t="s">
        <v>576</v>
      </c>
      <c r="C26" s="472" t="s">
        <v>697</v>
      </c>
      <c r="D26" s="297" t="s">
        <v>805</v>
      </c>
      <c r="E26" s="568" t="s">
        <v>527</v>
      </c>
      <c r="F26" s="568">
        <v>2</v>
      </c>
      <c r="G26" s="479" t="s">
        <v>1157</v>
      </c>
      <c r="H26" s="569">
        <v>20000000</v>
      </c>
      <c r="I26" s="569">
        <v>3000000</v>
      </c>
      <c r="J26" s="569">
        <v>20000000</v>
      </c>
      <c r="K26" s="569">
        <v>20000000</v>
      </c>
      <c r="L26" s="569">
        <v>20000000</v>
      </c>
      <c r="M26" s="569">
        <f t="shared" si="2"/>
        <v>83000000</v>
      </c>
    </row>
    <row r="27" spans="1:13" ht="72" x14ac:dyDescent="0.2">
      <c r="A27" s="479" t="s">
        <v>1160</v>
      </c>
      <c r="B27" s="297" t="s">
        <v>576</v>
      </c>
      <c r="C27" s="472" t="s">
        <v>697</v>
      </c>
      <c r="D27" s="297" t="s">
        <v>806</v>
      </c>
      <c r="E27" s="568">
        <v>3</v>
      </c>
      <c r="F27" s="568">
        <v>2</v>
      </c>
      <c r="G27" s="479" t="s">
        <v>576</v>
      </c>
      <c r="H27" s="569">
        <v>8000000</v>
      </c>
      <c r="I27" s="569">
        <v>8000000</v>
      </c>
      <c r="J27" s="569">
        <v>8000000</v>
      </c>
      <c r="K27" s="569">
        <v>8000000</v>
      </c>
      <c r="L27" s="569">
        <v>8000000</v>
      </c>
      <c r="M27" s="541">
        <f t="shared" si="2"/>
        <v>40000000</v>
      </c>
    </row>
    <row r="28" spans="1:13" ht="72" x14ac:dyDescent="0.2">
      <c r="A28" s="479" t="s">
        <v>1161</v>
      </c>
      <c r="B28" s="297" t="s">
        <v>576</v>
      </c>
      <c r="C28" s="472" t="s">
        <v>697</v>
      </c>
      <c r="D28" s="297" t="s">
        <v>807</v>
      </c>
      <c r="E28" s="568">
        <v>3</v>
      </c>
      <c r="F28" s="568">
        <v>2</v>
      </c>
      <c r="G28" s="479" t="s">
        <v>576</v>
      </c>
      <c r="H28" s="569">
        <v>8200000</v>
      </c>
      <c r="I28" s="569">
        <v>8200000</v>
      </c>
      <c r="J28" s="569">
        <v>8200000</v>
      </c>
      <c r="K28" s="569">
        <v>8200000</v>
      </c>
      <c r="L28" s="569">
        <v>8200000</v>
      </c>
      <c r="M28" s="541">
        <f t="shared" si="2"/>
        <v>41000000</v>
      </c>
    </row>
    <row r="29" spans="1:13" ht="96" x14ac:dyDescent="0.2">
      <c r="A29" s="757" t="s">
        <v>1162</v>
      </c>
      <c r="B29" s="297" t="s">
        <v>609</v>
      </c>
      <c r="C29" s="472" t="s">
        <v>697</v>
      </c>
      <c r="D29" s="297" t="s">
        <v>808</v>
      </c>
      <c r="E29" s="472" t="s">
        <v>42</v>
      </c>
      <c r="F29" s="472" t="s">
        <v>625</v>
      </c>
      <c r="G29" s="611" t="s">
        <v>1158</v>
      </c>
      <c r="H29" s="476">
        <v>1600000</v>
      </c>
      <c r="I29" s="476">
        <v>3000000</v>
      </c>
      <c r="J29" s="476">
        <v>1600000</v>
      </c>
      <c r="K29" s="476">
        <v>1600000</v>
      </c>
      <c r="L29" s="476">
        <v>1600000</v>
      </c>
      <c r="M29" s="476">
        <f t="shared" ref="M29:M35" si="3">SUM(H29:L29)</f>
        <v>9400000</v>
      </c>
    </row>
    <row r="30" spans="1:13" ht="72" x14ac:dyDescent="0.2">
      <c r="A30" s="297" t="s">
        <v>1163</v>
      </c>
      <c r="B30" s="297"/>
      <c r="C30" s="472"/>
      <c r="D30" s="297"/>
      <c r="E30" s="531" t="s">
        <v>42</v>
      </c>
      <c r="F30" s="472">
        <v>2</v>
      </c>
      <c r="G30" s="297" t="s">
        <v>1045</v>
      </c>
      <c r="H30" s="476">
        <v>5500000</v>
      </c>
      <c r="I30" s="476">
        <v>5500000</v>
      </c>
      <c r="J30" s="476">
        <v>5500000</v>
      </c>
      <c r="K30" s="476">
        <v>5500000</v>
      </c>
      <c r="L30" s="476">
        <v>5500000</v>
      </c>
      <c r="M30" s="476">
        <f t="shared" si="3"/>
        <v>27500000</v>
      </c>
    </row>
    <row r="31" spans="1:13" ht="72" x14ac:dyDescent="0.2">
      <c r="A31" s="297" t="s">
        <v>1051</v>
      </c>
      <c r="B31" s="297"/>
      <c r="C31" s="472"/>
      <c r="D31" s="297"/>
      <c r="E31" s="472" t="s">
        <v>42</v>
      </c>
      <c r="F31" s="472">
        <v>2</v>
      </c>
      <c r="G31" s="297" t="s">
        <v>1087</v>
      </c>
      <c r="H31" s="476">
        <v>1500000</v>
      </c>
      <c r="I31" s="476">
        <v>1500000</v>
      </c>
      <c r="J31" s="476">
        <v>1500000</v>
      </c>
      <c r="K31" s="476">
        <v>1500000</v>
      </c>
      <c r="L31" s="476">
        <v>1500000</v>
      </c>
      <c r="M31" s="476">
        <f t="shared" si="3"/>
        <v>7500000</v>
      </c>
    </row>
    <row r="32" spans="1:13" ht="89.25" customHeight="1" x14ac:dyDescent="0.2">
      <c r="A32" s="297" t="s">
        <v>1164</v>
      </c>
      <c r="B32" s="297"/>
      <c r="C32" s="472"/>
      <c r="D32" s="297"/>
      <c r="E32" s="472" t="s">
        <v>42</v>
      </c>
      <c r="F32" s="472">
        <v>2</v>
      </c>
      <c r="G32" s="297" t="s">
        <v>1087</v>
      </c>
      <c r="H32" s="476">
        <v>3500000</v>
      </c>
      <c r="I32" s="476">
        <v>3500000</v>
      </c>
      <c r="J32" s="476">
        <v>3500000</v>
      </c>
      <c r="K32" s="476">
        <v>3500000</v>
      </c>
      <c r="L32" s="476">
        <v>3500000</v>
      </c>
      <c r="M32" s="476">
        <f t="shared" si="3"/>
        <v>17500000</v>
      </c>
    </row>
    <row r="33" spans="1:13" ht="127.5" customHeight="1" x14ac:dyDescent="0.2">
      <c r="A33" s="297" t="s">
        <v>1165</v>
      </c>
      <c r="E33" s="472" t="s">
        <v>42</v>
      </c>
      <c r="F33" s="473">
        <v>2</v>
      </c>
      <c r="G33" s="297" t="s">
        <v>1087</v>
      </c>
      <c r="H33" s="570">
        <v>500000</v>
      </c>
      <c r="I33" s="570">
        <v>500000</v>
      </c>
      <c r="J33" s="570">
        <v>500000</v>
      </c>
      <c r="K33" s="570">
        <v>500000</v>
      </c>
      <c r="L33" s="570">
        <v>500000</v>
      </c>
      <c r="M33" s="486">
        <f t="shared" si="3"/>
        <v>2500000</v>
      </c>
    </row>
    <row r="34" spans="1:13" ht="72" x14ac:dyDescent="0.2">
      <c r="A34" s="297" t="s">
        <v>1166</v>
      </c>
      <c r="E34" s="472" t="s">
        <v>527</v>
      </c>
      <c r="F34" s="473">
        <v>2</v>
      </c>
      <c r="G34" s="297" t="s">
        <v>1087</v>
      </c>
      <c r="H34" s="570">
        <v>3000000</v>
      </c>
      <c r="I34" s="570">
        <v>3000000</v>
      </c>
      <c r="J34" s="570">
        <v>3000000</v>
      </c>
      <c r="K34" s="570">
        <v>3000000</v>
      </c>
      <c r="L34" s="570">
        <v>3000000</v>
      </c>
      <c r="M34" s="602">
        <f t="shared" si="3"/>
        <v>15000000</v>
      </c>
    </row>
    <row r="35" spans="1:13" ht="96" x14ac:dyDescent="0.2">
      <c r="A35" s="297" t="s">
        <v>1167</v>
      </c>
      <c r="E35" s="472">
        <v>1</v>
      </c>
      <c r="F35" s="473">
        <v>1</v>
      </c>
      <c r="G35" s="297" t="s">
        <v>1057</v>
      </c>
      <c r="H35" s="570">
        <v>218000</v>
      </c>
      <c r="I35" s="570">
        <v>218000</v>
      </c>
      <c r="J35" s="570">
        <v>218000</v>
      </c>
      <c r="K35" s="570">
        <v>218000</v>
      </c>
      <c r="L35" s="570">
        <v>218000</v>
      </c>
      <c r="M35" s="486">
        <f t="shared" si="3"/>
        <v>1090000</v>
      </c>
    </row>
    <row r="36" spans="1:13" ht="85.5" customHeight="1" x14ac:dyDescent="0.2">
      <c r="A36" s="757" t="s">
        <v>1168</v>
      </c>
      <c r="B36" s="776"/>
      <c r="C36" s="777"/>
      <c r="D36" s="778"/>
      <c r="E36" s="758">
        <v>1</v>
      </c>
      <c r="F36" s="759">
        <v>2</v>
      </c>
      <c r="G36" s="757" t="s">
        <v>1087</v>
      </c>
      <c r="H36" s="499"/>
      <c r="I36" s="499">
        <v>1500000</v>
      </c>
      <c r="J36" s="499"/>
      <c r="K36" s="499"/>
      <c r="L36" s="499"/>
      <c r="M36" s="774"/>
    </row>
    <row r="37" spans="1:13" ht="85.5" customHeight="1" x14ac:dyDescent="0.2">
      <c r="A37" s="757" t="s">
        <v>1169</v>
      </c>
      <c r="B37" s="776"/>
      <c r="C37" s="777"/>
      <c r="D37" s="778"/>
      <c r="E37" s="758">
        <v>1</v>
      </c>
      <c r="F37" s="759">
        <v>2</v>
      </c>
      <c r="G37" s="757" t="s">
        <v>1087</v>
      </c>
      <c r="H37" s="499"/>
      <c r="I37" s="499">
        <v>1500000</v>
      </c>
      <c r="J37" s="499"/>
      <c r="K37" s="499"/>
      <c r="L37" s="499"/>
      <c r="M37" s="774"/>
    </row>
    <row r="38" spans="1:13" ht="85.5" customHeight="1" x14ac:dyDescent="0.2">
      <c r="A38" s="757" t="s">
        <v>1172</v>
      </c>
      <c r="B38" s="776"/>
      <c r="C38" s="777"/>
      <c r="D38" s="778"/>
      <c r="E38" s="758">
        <v>1</v>
      </c>
      <c r="F38" s="759">
        <v>2</v>
      </c>
      <c r="G38" s="757" t="s">
        <v>1173</v>
      </c>
      <c r="H38" s="499">
        <v>3200000</v>
      </c>
      <c r="I38" s="499">
        <v>5100000</v>
      </c>
      <c r="J38" s="499">
        <v>3200000</v>
      </c>
      <c r="K38" s="499">
        <v>3200000</v>
      </c>
      <c r="L38" s="499">
        <v>3200000</v>
      </c>
      <c r="M38" s="779">
        <f>SUM(H38:L38)</f>
        <v>17900000</v>
      </c>
    </row>
    <row r="39" spans="1:13" s="453" customFormat="1" ht="72" x14ac:dyDescent="0.2">
      <c r="A39" s="524" t="s">
        <v>1093</v>
      </c>
      <c r="B39" s="526"/>
      <c r="C39" s="528"/>
      <c r="D39" s="542"/>
      <c r="E39" s="595" t="s">
        <v>526</v>
      </c>
      <c r="F39" s="595" t="s">
        <v>717</v>
      </c>
      <c r="G39" s="526" t="s">
        <v>610</v>
      </c>
      <c r="H39" s="500">
        <f t="shared" ref="H39:L39" si="4">SUM(H40:H43)</f>
        <v>21818100</v>
      </c>
      <c r="I39" s="500">
        <f t="shared" si="4"/>
        <v>21818100</v>
      </c>
      <c r="J39" s="500">
        <f t="shared" si="4"/>
        <v>21818100</v>
      </c>
      <c r="K39" s="500">
        <f t="shared" si="4"/>
        <v>21818100</v>
      </c>
      <c r="L39" s="500">
        <f t="shared" si="4"/>
        <v>21818100</v>
      </c>
      <c r="M39" s="500">
        <f>SUM(M40:M43)</f>
        <v>109090500</v>
      </c>
    </row>
    <row r="40" spans="1:13" ht="84" customHeight="1" x14ac:dyDescent="0.2">
      <c r="A40" s="479" t="s">
        <v>525</v>
      </c>
      <c r="B40" s="472" t="s">
        <v>855</v>
      </c>
      <c r="C40" s="472" t="s">
        <v>697</v>
      </c>
      <c r="D40" s="297" t="s">
        <v>809</v>
      </c>
      <c r="E40" s="473" t="s">
        <v>42</v>
      </c>
      <c r="F40" s="568">
        <v>2</v>
      </c>
      <c r="G40" s="297" t="s">
        <v>611</v>
      </c>
      <c r="H40" s="570">
        <v>1000000</v>
      </c>
      <c r="I40" s="570">
        <v>1000000</v>
      </c>
      <c r="J40" s="570">
        <v>1000000</v>
      </c>
      <c r="K40" s="570">
        <v>1000000</v>
      </c>
      <c r="L40" s="570">
        <v>1000000</v>
      </c>
      <c r="M40" s="570">
        <f t="shared" si="2"/>
        <v>5000000</v>
      </c>
    </row>
    <row r="41" spans="1:13" ht="102" customHeight="1" x14ac:dyDescent="0.2">
      <c r="A41" s="297" t="s">
        <v>1078</v>
      </c>
      <c r="B41" s="472" t="s">
        <v>855</v>
      </c>
      <c r="C41" s="472" t="s">
        <v>697</v>
      </c>
      <c r="D41" s="297" t="s">
        <v>810</v>
      </c>
      <c r="E41" s="473" t="s">
        <v>42</v>
      </c>
      <c r="F41" s="472">
        <v>2</v>
      </c>
      <c r="G41" s="297" t="s">
        <v>929</v>
      </c>
      <c r="H41" s="499">
        <v>818100</v>
      </c>
      <c r="I41" s="499">
        <v>818100</v>
      </c>
      <c r="J41" s="499">
        <v>818100</v>
      </c>
      <c r="K41" s="499">
        <v>818100</v>
      </c>
      <c r="L41" s="499">
        <v>818100</v>
      </c>
      <c r="M41" s="499">
        <f>SUM(H41:L41)</f>
        <v>4090500</v>
      </c>
    </row>
    <row r="42" spans="1:13" ht="48" x14ac:dyDescent="0.2">
      <c r="A42" s="479" t="s">
        <v>1036</v>
      </c>
      <c r="B42" s="297" t="s">
        <v>576</v>
      </c>
      <c r="C42" s="472" t="s">
        <v>697</v>
      </c>
      <c r="D42" s="297" t="s">
        <v>811</v>
      </c>
      <c r="E42" s="568">
        <v>3</v>
      </c>
      <c r="F42" s="568">
        <v>2</v>
      </c>
      <c r="G42" s="479" t="s">
        <v>576</v>
      </c>
      <c r="H42" s="569">
        <v>12000000</v>
      </c>
      <c r="I42" s="569">
        <v>12000000</v>
      </c>
      <c r="J42" s="569">
        <v>12000000</v>
      </c>
      <c r="K42" s="569">
        <v>12000000</v>
      </c>
      <c r="L42" s="569">
        <v>12000000</v>
      </c>
      <c r="M42" s="569">
        <f t="shared" si="2"/>
        <v>60000000</v>
      </c>
    </row>
    <row r="43" spans="1:13" ht="55.5" customHeight="1" x14ac:dyDescent="0.2">
      <c r="A43" s="479" t="s">
        <v>1037</v>
      </c>
      <c r="B43" s="297" t="s">
        <v>576</v>
      </c>
      <c r="C43" s="472" t="s">
        <v>697</v>
      </c>
      <c r="D43" s="297" t="s">
        <v>812</v>
      </c>
      <c r="E43" s="568">
        <v>3</v>
      </c>
      <c r="F43" s="568">
        <v>2</v>
      </c>
      <c r="G43" s="479" t="s">
        <v>576</v>
      </c>
      <c r="H43" s="569">
        <v>8000000</v>
      </c>
      <c r="I43" s="569">
        <v>8000000</v>
      </c>
      <c r="J43" s="569">
        <v>8000000</v>
      </c>
      <c r="K43" s="569">
        <v>8000000</v>
      </c>
      <c r="L43" s="569">
        <v>8000000</v>
      </c>
      <c r="M43" s="569">
        <f t="shared" si="2"/>
        <v>40000000</v>
      </c>
    </row>
    <row r="44" spans="1:13" s="453" customFormat="1" ht="117.75" customHeight="1" x14ac:dyDescent="0.2">
      <c r="A44" s="524" t="s">
        <v>930</v>
      </c>
      <c r="B44" s="526"/>
      <c r="C44" s="528"/>
      <c r="D44" s="542"/>
      <c r="E44" s="595" t="s">
        <v>42</v>
      </c>
      <c r="F44" s="595" t="s">
        <v>719</v>
      </c>
      <c r="G44" s="526" t="s">
        <v>612</v>
      </c>
      <c r="H44" s="500">
        <f t="shared" ref="H44:L44" si="5">SUM(H45:H46)</f>
        <v>10000000</v>
      </c>
      <c r="I44" s="500">
        <f t="shared" si="5"/>
        <v>15000000</v>
      </c>
      <c r="J44" s="500">
        <f t="shared" si="5"/>
        <v>10000000</v>
      </c>
      <c r="K44" s="500">
        <f t="shared" si="5"/>
        <v>10000000</v>
      </c>
      <c r="L44" s="500">
        <f t="shared" si="5"/>
        <v>10000000</v>
      </c>
      <c r="M44" s="500">
        <f>SUM(M45:M46)</f>
        <v>55000000</v>
      </c>
    </row>
    <row r="45" spans="1:13" ht="103.5" customHeight="1" x14ac:dyDescent="0.2">
      <c r="A45" s="297" t="s">
        <v>1047</v>
      </c>
      <c r="B45" s="472" t="s">
        <v>848</v>
      </c>
      <c r="C45" s="472" t="s">
        <v>697</v>
      </c>
      <c r="D45" s="297" t="s">
        <v>813</v>
      </c>
      <c r="E45" s="568" t="s">
        <v>42</v>
      </c>
      <c r="F45" s="568" t="s">
        <v>719</v>
      </c>
      <c r="G45" s="297" t="s">
        <v>598</v>
      </c>
      <c r="H45" s="570">
        <v>5000000</v>
      </c>
      <c r="I45" s="570">
        <v>5000000</v>
      </c>
      <c r="J45" s="570">
        <v>5000000</v>
      </c>
      <c r="K45" s="570">
        <v>5000000</v>
      </c>
      <c r="L45" s="570">
        <v>5000000</v>
      </c>
      <c r="M45" s="486">
        <f t="shared" si="2"/>
        <v>25000000</v>
      </c>
    </row>
    <row r="46" spans="1:13" ht="127.5" customHeight="1" x14ac:dyDescent="0.2">
      <c r="A46" s="297" t="s">
        <v>1048</v>
      </c>
      <c r="B46" s="472" t="s">
        <v>848</v>
      </c>
      <c r="C46" s="472" t="s">
        <v>697</v>
      </c>
      <c r="D46" s="297" t="s">
        <v>814</v>
      </c>
      <c r="E46" s="568" t="s">
        <v>42</v>
      </c>
      <c r="F46" s="568" t="s">
        <v>719</v>
      </c>
      <c r="G46" s="297" t="s">
        <v>598</v>
      </c>
      <c r="H46" s="570">
        <v>5000000</v>
      </c>
      <c r="I46" s="570">
        <v>10000000</v>
      </c>
      <c r="J46" s="570">
        <v>5000000</v>
      </c>
      <c r="K46" s="570">
        <v>5000000</v>
      </c>
      <c r="L46" s="570">
        <v>5000000</v>
      </c>
      <c r="M46" s="486">
        <f>SUM(H46:L46)</f>
        <v>30000000</v>
      </c>
    </row>
    <row r="47" spans="1:13" x14ac:dyDescent="0.2">
      <c r="A47" s="552"/>
      <c r="B47" s="545"/>
      <c r="C47" s="475"/>
      <c r="D47" s="552"/>
      <c r="F47" s="446"/>
      <c r="G47" s="546"/>
      <c r="H47" s="547"/>
      <c r="I47" s="547"/>
      <c r="J47" s="548"/>
      <c r="K47" s="501"/>
      <c r="L47" s="501"/>
      <c r="M47" s="516"/>
    </row>
    <row r="48" spans="1:13" x14ac:dyDescent="0.2">
      <c r="A48" s="533" t="s">
        <v>689</v>
      </c>
      <c r="B48" s="571" t="s">
        <v>690</v>
      </c>
      <c r="C48" s="475"/>
      <c r="D48" s="572"/>
      <c r="F48" s="446"/>
      <c r="G48" s="571"/>
      <c r="H48" s="561"/>
      <c r="I48" s="573"/>
      <c r="J48" s="571" t="s">
        <v>690</v>
      </c>
      <c r="K48" s="447"/>
      <c r="L48" s="447"/>
      <c r="M48" s="447"/>
    </row>
    <row r="49" spans="1:13" x14ac:dyDescent="0.2">
      <c r="A49" s="447" t="s">
        <v>691</v>
      </c>
      <c r="B49" s="478" t="s">
        <v>662</v>
      </c>
      <c r="C49" s="475"/>
      <c r="D49" s="552"/>
      <c r="F49" s="446"/>
      <c r="H49" s="478"/>
      <c r="I49" s="478"/>
      <c r="J49" s="478" t="s">
        <v>662</v>
      </c>
      <c r="K49" s="447"/>
      <c r="L49" s="446"/>
      <c r="M49" s="447"/>
    </row>
    <row r="50" spans="1:13" x14ac:dyDescent="0.2">
      <c r="A50" s="478" t="s">
        <v>692</v>
      </c>
      <c r="B50" s="478" t="s">
        <v>663</v>
      </c>
      <c r="C50" s="475"/>
      <c r="D50" s="552"/>
      <c r="E50" s="478"/>
      <c r="F50" s="478"/>
      <c r="H50" s="478"/>
      <c r="I50" s="478"/>
      <c r="J50" s="478" t="s">
        <v>663</v>
      </c>
      <c r="K50" s="447"/>
      <c r="L50" s="446"/>
      <c r="M50" s="447"/>
    </row>
    <row r="51" spans="1:13" x14ac:dyDescent="0.2">
      <c r="A51" s="478" t="s">
        <v>973</v>
      </c>
      <c r="B51" s="447" t="s">
        <v>664</v>
      </c>
      <c r="C51" s="475"/>
      <c r="D51" s="552"/>
      <c r="E51" s="478"/>
      <c r="F51" s="478"/>
      <c r="G51" s="447"/>
      <c r="H51" s="447"/>
      <c r="I51" s="502"/>
      <c r="J51" s="447" t="s">
        <v>664</v>
      </c>
      <c r="K51" s="478"/>
      <c r="L51" s="478"/>
      <c r="M51" s="478"/>
    </row>
    <row r="52" spans="1:13" x14ac:dyDescent="0.2">
      <c r="A52" s="447" t="s">
        <v>693</v>
      </c>
      <c r="B52" s="478" t="s">
        <v>665</v>
      </c>
      <c r="C52" s="475"/>
      <c r="D52" s="552"/>
      <c r="F52" s="446"/>
      <c r="H52" s="478"/>
      <c r="I52" s="478"/>
      <c r="J52" s="478" t="s">
        <v>665</v>
      </c>
      <c r="K52" s="447"/>
      <c r="L52" s="446"/>
      <c r="M52" s="447"/>
    </row>
    <row r="53" spans="1:13" x14ac:dyDescent="0.2">
      <c r="A53" s="447" t="s">
        <v>694</v>
      </c>
      <c r="B53" s="478"/>
      <c r="C53" s="475"/>
      <c r="D53" s="552"/>
      <c r="E53" s="447"/>
      <c r="I53" s="502"/>
      <c r="J53" s="447"/>
      <c r="K53" s="447"/>
      <c r="L53" s="446"/>
      <c r="M53" s="447"/>
    </row>
    <row r="54" spans="1:13" x14ac:dyDescent="0.2">
      <c r="A54" s="741" t="s">
        <v>699</v>
      </c>
      <c r="B54" s="741"/>
      <c r="C54" s="741"/>
      <c r="D54" s="741"/>
      <c r="E54" s="741"/>
      <c r="F54" s="741"/>
      <c r="G54" s="741"/>
      <c r="I54" s="502"/>
    </row>
    <row r="55" spans="1:13" x14ac:dyDescent="0.2">
      <c r="C55" s="518"/>
      <c r="D55" s="551"/>
    </row>
    <row r="56" spans="1:13" x14ac:dyDescent="0.2">
      <c r="C56" s="518"/>
      <c r="D56" s="551"/>
      <c r="H56" s="447"/>
      <c r="I56" s="447"/>
      <c r="J56" s="447"/>
      <c r="K56" s="447"/>
      <c r="L56" s="447"/>
      <c r="M56" s="447"/>
    </row>
    <row r="57" spans="1:13" x14ac:dyDescent="0.2">
      <c r="C57" s="518"/>
      <c r="D57" s="551"/>
      <c r="H57" s="447"/>
      <c r="I57" s="447"/>
      <c r="J57" s="447"/>
      <c r="K57" s="447"/>
      <c r="L57" s="447"/>
      <c r="M57" s="447"/>
    </row>
    <row r="58" spans="1:13" x14ac:dyDescent="0.2">
      <c r="C58" s="518"/>
      <c r="D58" s="551"/>
      <c r="H58" s="447"/>
      <c r="I58" s="447"/>
      <c r="J58" s="447"/>
      <c r="K58" s="447"/>
      <c r="L58" s="447"/>
      <c r="M58" s="447"/>
    </row>
    <row r="59" spans="1:13" x14ac:dyDescent="0.2">
      <c r="C59" s="518"/>
      <c r="D59" s="551"/>
      <c r="H59" s="447"/>
      <c r="I59" s="447"/>
      <c r="J59" s="447"/>
      <c r="K59" s="447"/>
      <c r="L59" s="447"/>
      <c r="M59" s="447"/>
    </row>
    <row r="60" spans="1:13" x14ac:dyDescent="0.2">
      <c r="C60" s="518"/>
      <c r="D60" s="551"/>
      <c r="H60" s="447"/>
      <c r="I60" s="447"/>
      <c r="J60" s="447"/>
      <c r="K60" s="447"/>
      <c r="L60" s="447"/>
      <c r="M60" s="447"/>
    </row>
    <row r="61" spans="1:13" x14ac:dyDescent="0.2">
      <c r="C61" s="518"/>
      <c r="D61" s="551"/>
      <c r="H61" s="447"/>
      <c r="I61" s="447"/>
      <c r="J61" s="447"/>
      <c r="K61" s="447"/>
      <c r="L61" s="447"/>
      <c r="M61" s="447"/>
    </row>
    <row r="62" spans="1:13" x14ac:dyDescent="0.2">
      <c r="C62" s="518"/>
      <c r="D62" s="551"/>
      <c r="H62" s="447"/>
      <c r="I62" s="447"/>
      <c r="J62" s="447"/>
      <c r="K62" s="447"/>
      <c r="L62" s="447"/>
      <c r="M62" s="447"/>
    </row>
    <row r="63" spans="1:13" x14ac:dyDescent="0.2">
      <c r="C63" s="518"/>
      <c r="D63" s="551"/>
      <c r="H63" s="447"/>
      <c r="I63" s="447"/>
      <c r="J63" s="447"/>
      <c r="K63" s="447"/>
      <c r="L63" s="447"/>
      <c r="M63" s="447"/>
    </row>
    <row r="64" spans="1:13" x14ac:dyDescent="0.2">
      <c r="C64" s="518"/>
      <c r="D64" s="551"/>
      <c r="H64" s="447"/>
      <c r="I64" s="447"/>
      <c r="J64" s="447"/>
      <c r="K64" s="447"/>
      <c r="L64" s="447"/>
      <c r="M64" s="447"/>
    </row>
    <row r="65" spans="3:13" x14ac:dyDescent="0.2">
      <c r="C65" s="518"/>
      <c r="D65" s="551"/>
      <c r="H65" s="447"/>
      <c r="I65" s="447"/>
      <c r="J65" s="447"/>
      <c r="K65" s="447"/>
      <c r="L65" s="447"/>
      <c r="M65" s="447"/>
    </row>
    <row r="66" spans="3:13" x14ac:dyDescent="0.2">
      <c r="C66" s="518"/>
      <c r="D66" s="551"/>
      <c r="H66" s="447"/>
      <c r="I66" s="447"/>
      <c r="J66" s="447"/>
      <c r="K66" s="447"/>
      <c r="L66" s="447"/>
      <c r="M66" s="447"/>
    </row>
    <row r="67" spans="3:13" x14ac:dyDescent="0.2">
      <c r="C67" s="518"/>
      <c r="D67" s="551"/>
      <c r="H67" s="447"/>
      <c r="I67" s="447"/>
      <c r="J67" s="447"/>
      <c r="K67" s="447"/>
      <c r="L67" s="447"/>
      <c r="M67" s="447"/>
    </row>
    <row r="68" spans="3:13" x14ac:dyDescent="0.2">
      <c r="C68" s="518"/>
      <c r="D68" s="551"/>
      <c r="H68" s="447"/>
      <c r="I68" s="447"/>
      <c r="J68" s="447"/>
      <c r="K68" s="447"/>
      <c r="L68" s="447"/>
      <c r="M68" s="447"/>
    </row>
    <row r="69" spans="3:13" x14ac:dyDescent="0.2">
      <c r="C69" s="518"/>
      <c r="D69" s="551"/>
      <c r="H69" s="447"/>
      <c r="I69" s="447"/>
      <c r="J69" s="447"/>
      <c r="K69" s="447"/>
      <c r="L69" s="447"/>
      <c r="M69" s="447"/>
    </row>
    <row r="70" spans="3:13" x14ac:dyDescent="0.2">
      <c r="C70" s="518"/>
      <c r="D70" s="551"/>
      <c r="H70" s="447"/>
      <c r="I70" s="447"/>
      <c r="J70" s="447"/>
      <c r="K70" s="447"/>
      <c r="L70" s="447"/>
      <c r="M70" s="447"/>
    </row>
    <row r="71" spans="3:13" x14ac:dyDescent="0.2">
      <c r="C71" s="518"/>
      <c r="D71" s="551"/>
      <c r="H71" s="447"/>
      <c r="I71" s="447"/>
      <c r="J71" s="447"/>
      <c r="K71" s="447"/>
      <c r="L71" s="447"/>
      <c r="M71" s="447"/>
    </row>
    <row r="72" spans="3:13" x14ac:dyDescent="0.2">
      <c r="C72" s="518"/>
      <c r="D72" s="551"/>
      <c r="H72" s="447"/>
      <c r="I72" s="447"/>
      <c r="J72" s="447"/>
      <c r="K72" s="447"/>
      <c r="L72" s="447"/>
      <c r="M72" s="447"/>
    </row>
    <row r="73" spans="3:13" x14ac:dyDescent="0.2">
      <c r="C73" s="518"/>
      <c r="D73" s="554"/>
      <c r="H73" s="447"/>
      <c r="I73" s="447"/>
      <c r="J73" s="447"/>
      <c r="K73" s="447"/>
      <c r="L73" s="447"/>
      <c r="M73" s="447"/>
    </row>
    <row r="74" spans="3:13" x14ac:dyDescent="0.2">
      <c r="C74" s="518"/>
      <c r="D74" s="551"/>
      <c r="H74" s="447"/>
      <c r="I74" s="447"/>
      <c r="J74" s="447"/>
      <c r="K74" s="447"/>
      <c r="L74" s="447"/>
      <c r="M74" s="447"/>
    </row>
    <row r="75" spans="3:13" x14ac:dyDescent="0.2">
      <c r="C75" s="518"/>
      <c r="D75" s="551"/>
      <c r="H75" s="447"/>
      <c r="I75" s="447"/>
      <c r="J75" s="447"/>
      <c r="K75" s="447"/>
      <c r="L75" s="447"/>
      <c r="M75" s="447"/>
    </row>
    <row r="76" spans="3:13" x14ac:dyDescent="0.2">
      <c r="C76" s="518"/>
      <c r="D76" s="551"/>
      <c r="H76" s="447"/>
      <c r="I76" s="447"/>
      <c r="J76" s="447"/>
      <c r="K76" s="447"/>
      <c r="L76" s="447"/>
      <c r="M76" s="447"/>
    </row>
    <row r="77" spans="3:13" x14ac:dyDescent="0.2">
      <c r="C77" s="518"/>
      <c r="D77" s="563"/>
      <c r="H77" s="447"/>
      <c r="I77" s="447"/>
      <c r="J77" s="447"/>
      <c r="K77" s="447"/>
      <c r="L77" s="447"/>
      <c r="M77" s="447"/>
    </row>
    <row r="78" spans="3:13" x14ac:dyDescent="0.2">
      <c r="C78" s="518"/>
      <c r="D78" s="554"/>
      <c r="H78" s="447"/>
      <c r="I78" s="447"/>
      <c r="J78" s="447"/>
      <c r="K78" s="447"/>
      <c r="L78" s="447"/>
      <c r="M78" s="447"/>
    </row>
    <row r="79" spans="3:13" x14ac:dyDescent="0.2">
      <c r="C79" s="518"/>
      <c r="D79" s="551"/>
      <c r="H79" s="447"/>
      <c r="I79" s="447"/>
      <c r="J79" s="447"/>
      <c r="K79" s="447"/>
      <c r="L79" s="447"/>
      <c r="M79" s="447"/>
    </row>
    <row r="80" spans="3:13" x14ac:dyDescent="0.2">
      <c r="C80" s="518"/>
      <c r="D80" s="551"/>
      <c r="H80" s="447"/>
      <c r="I80" s="447"/>
      <c r="J80" s="447"/>
      <c r="K80" s="447"/>
      <c r="L80" s="447"/>
      <c r="M80" s="447"/>
    </row>
    <row r="81" spans="3:13" x14ac:dyDescent="0.2">
      <c r="C81" s="446"/>
      <c r="D81" s="447"/>
      <c r="H81" s="447"/>
      <c r="I81" s="447"/>
      <c r="J81" s="447"/>
      <c r="K81" s="447"/>
      <c r="L81" s="447"/>
      <c r="M81" s="447"/>
    </row>
    <row r="82" spans="3:13" x14ac:dyDescent="0.2">
      <c r="C82" s="446"/>
      <c r="D82" s="447"/>
      <c r="H82" s="447"/>
      <c r="I82" s="447"/>
      <c r="J82" s="447"/>
      <c r="K82" s="447"/>
      <c r="L82" s="447"/>
      <c r="M82" s="447"/>
    </row>
    <row r="83" spans="3:13" x14ac:dyDescent="0.2">
      <c r="C83" s="518"/>
      <c r="D83" s="551"/>
      <c r="H83" s="447"/>
      <c r="I83" s="447"/>
      <c r="J83" s="447"/>
      <c r="K83" s="447"/>
      <c r="L83" s="447"/>
      <c r="M83" s="447"/>
    </row>
    <row r="84" spans="3:13" x14ac:dyDescent="0.2">
      <c r="C84" s="518"/>
      <c r="D84" s="551"/>
      <c r="H84" s="447"/>
      <c r="I84" s="447"/>
      <c r="J84" s="447"/>
      <c r="K84" s="447"/>
      <c r="L84" s="447"/>
      <c r="M84" s="447"/>
    </row>
    <row r="85" spans="3:13" x14ac:dyDescent="0.2">
      <c r="C85" s="446"/>
      <c r="D85" s="447"/>
      <c r="H85" s="447"/>
      <c r="I85" s="447"/>
      <c r="J85" s="447"/>
      <c r="K85" s="447"/>
      <c r="L85" s="447"/>
      <c r="M85" s="447"/>
    </row>
    <row r="86" spans="3:13" x14ac:dyDescent="0.2">
      <c r="C86" s="518"/>
      <c r="D86" s="551"/>
      <c r="H86" s="447"/>
      <c r="I86" s="447"/>
      <c r="J86" s="447"/>
      <c r="K86" s="447"/>
      <c r="L86" s="447"/>
      <c r="M86" s="447"/>
    </row>
    <row r="87" spans="3:13" x14ac:dyDescent="0.2">
      <c r="C87" s="518"/>
      <c r="D87" s="551"/>
      <c r="H87" s="447"/>
      <c r="I87" s="447"/>
      <c r="J87" s="447"/>
      <c r="K87" s="447"/>
      <c r="L87" s="447"/>
      <c r="M87" s="447"/>
    </row>
    <row r="88" spans="3:13" x14ac:dyDescent="0.2">
      <c r="C88" s="518"/>
      <c r="D88" s="551"/>
      <c r="H88" s="447"/>
      <c r="I88" s="447"/>
      <c r="J88" s="447"/>
      <c r="K88" s="447"/>
      <c r="L88" s="447"/>
      <c r="M88" s="447"/>
    </row>
    <row r="89" spans="3:13" x14ac:dyDescent="0.2">
      <c r="C89" s="518"/>
      <c r="D89" s="554"/>
      <c r="H89" s="447"/>
      <c r="I89" s="447"/>
      <c r="J89" s="447"/>
      <c r="K89" s="447"/>
      <c r="L89" s="447"/>
      <c r="M89" s="447"/>
    </row>
    <row r="90" spans="3:13" x14ac:dyDescent="0.2">
      <c r="C90" s="518"/>
      <c r="D90" s="551"/>
      <c r="H90" s="447"/>
      <c r="I90" s="447"/>
      <c r="J90" s="447"/>
      <c r="K90" s="447"/>
      <c r="L90" s="447"/>
      <c r="M90" s="447"/>
    </row>
    <row r="91" spans="3:13" x14ac:dyDescent="0.2">
      <c r="C91" s="518"/>
      <c r="D91" s="554"/>
      <c r="H91" s="447"/>
      <c r="I91" s="447"/>
      <c r="J91" s="447"/>
      <c r="K91" s="447"/>
      <c r="L91" s="447"/>
      <c r="M91" s="447"/>
    </row>
    <row r="92" spans="3:13" x14ac:dyDescent="0.2">
      <c r="C92" s="518"/>
      <c r="D92" s="551"/>
      <c r="H92" s="447"/>
      <c r="I92" s="447"/>
      <c r="J92" s="447"/>
      <c r="K92" s="447"/>
      <c r="L92" s="447"/>
      <c r="M92" s="447"/>
    </row>
    <row r="93" spans="3:13" x14ac:dyDescent="0.2">
      <c r="C93" s="518"/>
      <c r="D93" s="555"/>
      <c r="H93" s="447"/>
      <c r="I93" s="447"/>
      <c r="J93" s="447"/>
      <c r="K93" s="447"/>
      <c r="L93" s="447"/>
      <c r="M93" s="447"/>
    </row>
    <row r="95" spans="3:13" x14ac:dyDescent="0.2">
      <c r="C95" s="446"/>
      <c r="D95" s="447"/>
      <c r="H95" s="447"/>
      <c r="I95" s="447"/>
      <c r="J95" s="447"/>
      <c r="K95" s="447"/>
      <c r="L95" s="447"/>
      <c r="M95" s="447"/>
    </row>
    <row r="99" spans="3:13" x14ac:dyDescent="0.2">
      <c r="C99" s="446"/>
      <c r="D99" s="447"/>
      <c r="H99" s="447"/>
      <c r="I99" s="447"/>
      <c r="J99" s="447"/>
      <c r="K99" s="447"/>
      <c r="L99" s="447"/>
      <c r="M99" s="447"/>
    </row>
  </sheetData>
  <mergeCells count="7">
    <mergeCell ref="A54:G54"/>
    <mergeCell ref="A1:M1"/>
    <mergeCell ref="A2:M2"/>
    <mergeCell ref="A4:G4"/>
    <mergeCell ref="H4:M4"/>
    <mergeCell ref="A6:G6"/>
    <mergeCell ref="A7:G7"/>
  </mergeCells>
  <phoneticPr fontId="33" type="noConversion"/>
  <pageMargins left="0.19685039370078741" right="0.19685039370078741" top="0.74803149606299213" bottom="0.74803149606299213" header="0.31496062992125984" footer="0.31496062992125984"/>
  <pageSetup scale="80" orientation="landscape" r:id="rId1"/>
  <rowBreaks count="6" manualBreakCount="6">
    <brk id="9" max="12" man="1"/>
    <brk id="12" max="12" man="1"/>
    <brk id="20" max="12" man="1"/>
    <brk id="29" max="12" man="1"/>
    <brk id="34" max="12" man="1"/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J11"/>
  <sheetViews>
    <sheetView view="pageBreakPreview" topLeftCell="A5" zoomScale="80" zoomScaleNormal="60" zoomScaleSheetLayoutView="80" workbookViewId="0">
      <selection activeCell="D10" sqref="D10"/>
    </sheetView>
  </sheetViews>
  <sheetFormatPr defaultColWidth="9" defaultRowHeight="24" x14ac:dyDescent="0.2"/>
  <cols>
    <col min="1" max="1" width="23.625" style="447" customWidth="1"/>
    <col min="2" max="2" width="16.875" style="446" customWidth="1"/>
    <col min="3" max="3" width="9.5" style="446" customWidth="1"/>
    <col min="4" max="4" width="27.375" style="446" customWidth="1"/>
    <col min="5" max="5" width="8.75" style="452" customWidth="1"/>
    <col min="6" max="6" width="8.75" style="579" customWidth="1"/>
    <col min="7" max="7" width="8.625" style="579" customWidth="1"/>
    <col min="8" max="8" width="8.25" style="579" customWidth="1"/>
    <col min="9" max="9" width="8.5" style="579" customWidth="1"/>
    <col min="10" max="10" width="14.625" style="579" customWidth="1"/>
    <col min="11" max="12" width="9" style="447" customWidth="1"/>
    <col min="13" max="13" width="8.375" style="447" customWidth="1"/>
    <col min="14" max="16384" width="9" style="447"/>
  </cols>
  <sheetData>
    <row r="1" spans="1:10" x14ac:dyDescent="0.2">
      <c r="D1" s="478"/>
      <c r="E1" s="448"/>
      <c r="F1" s="449"/>
      <c r="G1" s="449"/>
      <c r="H1" s="449"/>
      <c r="I1" s="449"/>
      <c r="J1" s="579" t="s">
        <v>899</v>
      </c>
    </row>
    <row r="2" spans="1:10" x14ac:dyDescent="0.2">
      <c r="A2" s="646" t="s">
        <v>1082</v>
      </c>
      <c r="B2" s="646"/>
      <c r="C2" s="646"/>
      <c r="D2" s="646"/>
      <c r="E2" s="646"/>
      <c r="F2" s="646"/>
      <c r="G2" s="646"/>
      <c r="H2" s="646"/>
      <c r="I2" s="646"/>
      <c r="J2" s="646"/>
    </row>
    <row r="3" spans="1:10" x14ac:dyDescent="0.2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</row>
    <row r="4" spans="1:10" x14ac:dyDescent="0.2">
      <c r="A4" s="451" t="s">
        <v>1038</v>
      </c>
      <c r="B4" s="578"/>
      <c r="C4" s="578"/>
      <c r="D4" s="450"/>
      <c r="F4" s="452"/>
      <c r="G4" s="452"/>
      <c r="H4" s="452"/>
      <c r="I4" s="452"/>
      <c r="J4" s="452"/>
    </row>
    <row r="5" spans="1:10" s="453" customFormat="1" x14ac:dyDescent="0.2">
      <c r="A5" s="644" t="s">
        <v>670</v>
      </c>
      <c r="B5" s="644" t="s">
        <v>669</v>
      </c>
      <c r="C5" s="642" t="s">
        <v>1131</v>
      </c>
      <c r="D5" s="591" t="s">
        <v>292</v>
      </c>
      <c r="E5" s="639" t="s">
        <v>1</v>
      </c>
      <c r="F5" s="640"/>
      <c r="G5" s="640"/>
      <c r="H5" s="640"/>
      <c r="I5" s="640"/>
      <c r="J5" s="641"/>
    </row>
    <row r="6" spans="1:10" s="453" customFormat="1" ht="46.5" x14ac:dyDescent="0.2">
      <c r="A6" s="645"/>
      <c r="B6" s="645"/>
      <c r="C6" s="643"/>
      <c r="D6" s="592" t="s">
        <v>667</v>
      </c>
      <c r="E6" s="487" t="s">
        <v>1003</v>
      </c>
      <c r="F6" s="454" t="s">
        <v>1004</v>
      </c>
      <c r="G6" s="454" t="s">
        <v>1005</v>
      </c>
      <c r="H6" s="454" t="s">
        <v>1006</v>
      </c>
      <c r="I6" s="454" t="s">
        <v>1007</v>
      </c>
      <c r="J6" s="455" t="s">
        <v>1010</v>
      </c>
    </row>
    <row r="7" spans="1:10" s="456" customFormat="1" ht="69.75" x14ac:dyDescent="0.2">
      <c r="A7" s="649" t="s">
        <v>1031</v>
      </c>
      <c r="B7" s="755" t="s">
        <v>1001</v>
      </c>
      <c r="C7" s="517" t="s">
        <v>1132</v>
      </c>
      <c r="D7" s="294" t="s">
        <v>931</v>
      </c>
      <c r="E7" s="517">
        <v>10</v>
      </c>
      <c r="F7" s="517">
        <v>10</v>
      </c>
      <c r="G7" s="517">
        <v>10</v>
      </c>
      <c r="H7" s="517">
        <v>10</v>
      </c>
      <c r="I7" s="517">
        <v>10</v>
      </c>
      <c r="J7" s="489">
        <v>10</v>
      </c>
    </row>
    <row r="8" spans="1:10" s="456" customFormat="1" ht="82.5" customHeight="1" x14ac:dyDescent="0.2">
      <c r="A8" s="740"/>
      <c r="B8" s="756"/>
      <c r="C8" s="517" t="s">
        <v>1132</v>
      </c>
      <c r="D8" s="490" t="s">
        <v>932</v>
      </c>
      <c r="E8" s="517">
        <v>10</v>
      </c>
      <c r="F8" s="517">
        <v>10</v>
      </c>
      <c r="G8" s="517">
        <v>10</v>
      </c>
      <c r="H8" s="517">
        <v>10</v>
      </c>
      <c r="I8" s="517">
        <v>10</v>
      </c>
      <c r="J8" s="489">
        <v>10</v>
      </c>
    </row>
    <row r="9" spans="1:10" s="466" customFormat="1" ht="69.75" x14ac:dyDescent="0.2">
      <c r="A9" s="468"/>
      <c r="B9" s="756"/>
      <c r="C9" s="517" t="s">
        <v>1132</v>
      </c>
      <c r="D9" s="490" t="s">
        <v>864</v>
      </c>
      <c r="E9" s="517">
        <v>2</v>
      </c>
      <c r="F9" s="517">
        <v>2</v>
      </c>
      <c r="G9" s="517">
        <v>2</v>
      </c>
      <c r="H9" s="517">
        <v>2</v>
      </c>
      <c r="I9" s="517">
        <v>2</v>
      </c>
      <c r="J9" s="489">
        <v>2</v>
      </c>
    </row>
    <row r="10" spans="1:10" ht="83.25" customHeight="1" x14ac:dyDescent="0.2">
      <c r="A10" s="469"/>
      <c r="B10" s="519"/>
      <c r="C10" s="517" t="s">
        <v>1132</v>
      </c>
      <c r="D10" s="608" t="s">
        <v>986</v>
      </c>
      <c r="E10" s="517">
        <v>2</v>
      </c>
      <c r="F10" s="517">
        <v>2</v>
      </c>
      <c r="G10" s="517">
        <v>2</v>
      </c>
      <c r="H10" s="517">
        <v>2</v>
      </c>
      <c r="I10" s="517">
        <v>2</v>
      </c>
      <c r="J10" s="489">
        <v>2</v>
      </c>
    </row>
    <row r="11" spans="1:10" ht="106.5" customHeight="1" x14ac:dyDescent="0.2">
      <c r="A11" s="469"/>
      <c r="B11" s="459" t="s">
        <v>1002</v>
      </c>
      <c r="C11" s="472" t="s">
        <v>1132</v>
      </c>
      <c r="D11" s="607" t="s">
        <v>1143</v>
      </c>
      <c r="E11" s="520">
        <v>20</v>
      </c>
      <c r="F11" s="520">
        <v>20</v>
      </c>
      <c r="G11" s="520">
        <v>20</v>
      </c>
      <c r="H11" s="520">
        <v>20</v>
      </c>
      <c r="I11" s="520">
        <v>20</v>
      </c>
      <c r="J11" s="521">
        <v>20</v>
      </c>
    </row>
  </sheetData>
  <mergeCells count="8">
    <mergeCell ref="A2:J2"/>
    <mergeCell ref="A3:J3"/>
    <mergeCell ref="A7:A8"/>
    <mergeCell ref="A5:A6"/>
    <mergeCell ref="B5:B6"/>
    <mergeCell ref="E5:J5"/>
    <mergeCell ref="B7:B9"/>
    <mergeCell ref="C5:C6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5 หน้าที่ &amp;P</oddFooter>
  </headerFooter>
  <rowBreaks count="1" manualBreakCount="1">
    <brk id="10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95"/>
  <sheetViews>
    <sheetView view="pageBreakPreview" zoomScale="80" zoomScaleNormal="100" zoomScaleSheetLayoutView="80" zoomScalePageLayoutView="6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46" sqref="F46"/>
    </sheetView>
  </sheetViews>
  <sheetFormatPr defaultColWidth="9" defaultRowHeight="24" x14ac:dyDescent="0.2"/>
  <cols>
    <col min="1" max="1" width="29" style="447" customWidth="1"/>
    <col min="2" max="3" width="27.75" style="529" hidden="1" customWidth="1"/>
    <col min="4" max="4" width="27.875" style="530" hidden="1" customWidth="1"/>
    <col min="5" max="5" width="9.375" style="446" customWidth="1"/>
    <col min="6" max="6" width="12.625" style="446" customWidth="1"/>
    <col min="7" max="7" width="23.625" style="446" customWidth="1"/>
    <col min="8" max="8" width="13.875" style="502" customWidth="1"/>
    <col min="9" max="9" width="14" style="502" customWidth="1"/>
    <col min="10" max="10" width="15.375" style="502" customWidth="1"/>
    <col min="11" max="11" width="15.125" style="502" customWidth="1"/>
    <col min="12" max="12" width="14.75" style="502" customWidth="1"/>
    <col min="13" max="13" width="15" style="502" customWidth="1"/>
    <col min="14" max="16384" width="9" style="447"/>
  </cols>
  <sheetData>
    <row r="1" spans="1:13" x14ac:dyDescent="0.2">
      <c r="A1" s="646" t="s">
        <v>891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x14ac:dyDescent="0.2">
      <c r="A2" s="735" t="s">
        <v>1079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</row>
    <row r="3" spans="1:13" x14ac:dyDescent="0.2">
      <c r="A3" s="535"/>
      <c r="B3" s="556"/>
      <c r="C3" s="522"/>
      <c r="D3" s="494"/>
      <c r="E3" s="556"/>
      <c r="F3" s="556"/>
      <c r="G3" s="556"/>
      <c r="H3" s="494"/>
      <c r="I3" s="494"/>
      <c r="J3" s="494"/>
      <c r="K3" s="494"/>
      <c r="L3" s="494"/>
      <c r="M3" s="494"/>
    </row>
    <row r="4" spans="1:13" x14ac:dyDescent="0.2">
      <c r="A4" s="746" t="s">
        <v>891</v>
      </c>
      <c r="B4" s="747"/>
      <c r="C4" s="747"/>
      <c r="D4" s="747"/>
      <c r="E4" s="747"/>
      <c r="F4" s="747"/>
      <c r="G4" s="748"/>
      <c r="H4" s="746" t="s">
        <v>4</v>
      </c>
      <c r="I4" s="747"/>
      <c r="J4" s="747"/>
      <c r="K4" s="747"/>
      <c r="L4" s="747"/>
      <c r="M4" s="748"/>
    </row>
    <row r="5" spans="1:13" ht="46.5" customHeight="1" x14ac:dyDescent="0.2">
      <c r="A5" s="598" t="s">
        <v>687</v>
      </c>
      <c r="B5" s="598" t="s">
        <v>740</v>
      </c>
      <c r="C5" s="598" t="s">
        <v>741</v>
      </c>
      <c r="D5" s="598" t="s">
        <v>739</v>
      </c>
      <c r="E5" s="598" t="s">
        <v>17</v>
      </c>
      <c r="F5" s="598" t="s">
        <v>689</v>
      </c>
      <c r="G5" s="598" t="s">
        <v>520</v>
      </c>
      <c r="H5" s="597" t="s">
        <v>1003</v>
      </c>
      <c r="I5" s="596" t="s">
        <v>1004</v>
      </c>
      <c r="J5" s="598" t="s">
        <v>1005</v>
      </c>
      <c r="K5" s="598" t="s">
        <v>1006</v>
      </c>
      <c r="L5" s="598" t="s">
        <v>1007</v>
      </c>
      <c r="M5" s="598" t="s">
        <v>1009</v>
      </c>
    </row>
    <row r="6" spans="1:13" s="557" customFormat="1" x14ac:dyDescent="0.2">
      <c r="A6" s="727" t="s">
        <v>698</v>
      </c>
      <c r="B6" s="728"/>
      <c r="C6" s="728"/>
      <c r="D6" s="728"/>
      <c r="E6" s="728"/>
      <c r="F6" s="728"/>
      <c r="G6" s="729"/>
      <c r="H6" s="495">
        <f t="shared" ref="H6:M6" si="0">SUM(H7,H36)</f>
        <v>371501800</v>
      </c>
      <c r="I6" s="495">
        <f t="shared" si="0"/>
        <v>378636400</v>
      </c>
      <c r="J6" s="495">
        <f t="shared" si="0"/>
        <v>368672000</v>
      </c>
      <c r="K6" s="495">
        <f t="shared" si="0"/>
        <v>406072000</v>
      </c>
      <c r="L6" s="495">
        <f t="shared" si="0"/>
        <v>392989950</v>
      </c>
      <c r="M6" s="495">
        <f t="shared" si="0"/>
        <v>1938872150</v>
      </c>
    </row>
    <row r="7" spans="1:13" s="523" customFormat="1" x14ac:dyDescent="0.2">
      <c r="A7" s="720" t="s">
        <v>936</v>
      </c>
      <c r="B7" s="721"/>
      <c r="C7" s="721"/>
      <c r="D7" s="721"/>
      <c r="E7" s="721"/>
      <c r="F7" s="721"/>
      <c r="G7" s="721"/>
      <c r="H7" s="496">
        <f t="shared" ref="H7:L7" si="1">SUM(H8,H26)</f>
        <v>230801800</v>
      </c>
      <c r="I7" s="496">
        <f t="shared" si="1"/>
        <v>240836400</v>
      </c>
      <c r="J7" s="496">
        <f t="shared" si="1"/>
        <v>229972000</v>
      </c>
      <c r="K7" s="496">
        <f t="shared" si="1"/>
        <v>267372000</v>
      </c>
      <c r="L7" s="496">
        <f t="shared" si="1"/>
        <v>256372000</v>
      </c>
      <c r="M7" s="496">
        <f>SUM(M8,M26)</f>
        <v>1225354200</v>
      </c>
    </row>
    <row r="8" spans="1:13" s="527" customFormat="1" ht="83.25" customHeight="1" x14ac:dyDescent="0.2">
      <c r="A8" s="524" t="s">
        <v>934</v>
      </c>
      <c r="B8" s="526"/>
      <c r="C8" s="528"/>
      <c r="D8" s="524"/>
      <c r="E8" s="595" t="s">
        <v>526</v>
      </c>
      <c r="F8" s="595" t="s">
        <v>527</v>
      </c>
      <c r="G8" s="526" t="s">
        <v>933</v>
      </c>
      <c r="H8" s="497">
        <f t="shared" ref="H8:L8" si="2">SUM(H9:H25)</f>
        <v>159201800</v>
      </c>
      <c r="I8" s="497">
        <f t="shared" si="2"/>
        <v>169136400</v>
      </c>
      <c r="J8" s="497">
        <f t="shared" si="2"/>
        <v>158372000</v>
      </c>
      <c r="K8" s="497">
        <f t="shared" si="2"/>
        <v>195372000</v>
      </c>
      <c r="L8" s="497">
        <f t="shared" si="2"/>
        <v>184372000</v>
      </c>
      <c r="M8" s="497">
        <f>SUM(M9:M25)</f>
        <v>866454200</v>
      </c>
    </row>
    <row r="9" spans="1:13" ht="199.5" customHeight="1" x14ac:dyDescent="0.2">
      <c r="A9" s="297" t="s">
        <v>613</v>
      </c>
      <c r="B9" s="297" t="s">
        <v>672</v>
      </c>
      <c r="C9" s="472" t="s">
        <v>698</v>
      </c>
      <c r="D9" s="297" t="s">
        <v>884</v>
      </c>
      <c r="E9" s="473" t="s">
        <v>42</v>
      </c>
      <c r="F9" s="473" t="s">
        <v>527</v>
      </c>
      <c r="G9" s="297" t="s">
        <v>1044</v>
      </c>
      <c r="H9" s="476">
        <v>2029800</v>
      </c>
      <c r="I9" s="575">
        <v>10000000</v>
      </c>
      <c r="J9" s="476">
        <v>10000000</v>
      </c>
      <c r="K9" s="476">
        <v>10000000</v>
      </c>
      <c r="L9" s="476">
        <v>10000000</v>
      </c>
      <c r="M9" s="476">
        <f>SUM(H9:L9)</f>
        <v>42029800</v>
      </c>
    </row>
    <row r="10" spans="1:13" ht="109.15" customHeight="1" x14ac:dyDescent="0.2">
      <c r="A10" s="297" t="s">
        <v>983</v>
      </c>
      <c r="B10" s="297" t="s">
        <v>673</v>
      </c>
      <c r="C10" s="472" t="s">
        <v>698</v>
      </c>
      <c r="D10" s="297" t="s">
        <v>885</v>
      </c>
      <c r="E10" s="473" t="s">
        <v>42</v>
      </c>
      <c r="F10" s="473" t="s">
        <v>527</v>
      </c>
      <c r="G10" s="297" t="s">
        <v>987</v>
      </c>
      <c r="H10" s="476">
        <v>1000000</v>
      </c>
      <c r="I10" s="575">
        <v>1500000</v>
      </c>
      <c r="J10" s="476">
        <v>2000000</v>
      </c>
      <c r="K10" s="476">
        <v>30000000</v>
      </c>
      <c r="L10" s="476">
        <v>1000000</v>
      </c>
      <c r="M10" s="476">
        <f t="shared" ref="M10:M55" si="3">SUM(H10:L10)</f>
        <v>35500000</v>
      </c>
    </row>
    <row r="11" spans="1:13" ht="129" customHeight="1" x14ac:dyDescent="0.2">
      <c r="A11" s="297" t="s">
        <v>723</v>
      </c>
      <c r="B11" s="297" t="s">
        <v>674</v>
      </c>
      <c r="C11" s="472" t="s">
        <v>698</v>
      </c>
      <c r="D11" s="297"/>
      <c r="E11" s="473" t="s">
        <v>42</v>
      </c>
      <c r="F11" s="473" t="s">
        <v>527</v>
      </c>
      <c r="G11" s="297" t="s">
        <v>1094</v>
      </c>
      <c r="H11" s="485">
        <v>6000000</v>
      </c>
      <c r="I11" s="491">
        <v>5000000</v>
      </c>
      <c r="J11" s="491">
        <v>5000000</v>
      </c>
      <c r="K11" s="485">
        <v>20000000</v>
      </c>
      <c r="L11" s="485">
        <v>20000000</v>
      </c>
      <c r="M11" s="476">
        <f t="shared" si="3"/>
        <v>56000000</v>
      </c>
    </row>
    <row r="12" spans="1:13" ht="151.5" customHeight="1" x14ac:dyDescent="0.2">
      <c r="A12" s="297" t="s">
        <v>614</v>
      </c>
      <c r="B12" s="297" t="s">
        <v>644</v>
      </c>
      <c r="C12" s="472" t="s">
        <v>698</v>
      </c>
      <c r="D12" s="297"/>
      <c r="E12" s="473" t="s">
        <v>42</v>
      </c>
      <c r="F12" s="473" t="s">
        <v>527</v>
      </c>
      <c r="G12" s="297" t="s">
        <v>963</v>
      </c>
      <c r="H12" s="485">
        <v>2000000</v>
      </c>
      <c r="I12" s="491">
        <v>2000000</v>
      </c>
      <c r="J12" s="485">
        <v>1000000</v>
      </c>
      <c r="K12" s="485">
        <v>1000000</v>
      </c>
      <c r="L12" s="485">
        <v>1000000</v>
      </c>
      <c r="M12" s="476">
        <f t="shared" si="3"/>
        <v>7000000</v>
      </c>
    </row>
    <row r="13" spans="1:13" ht="103.5" customHeight="1" x14ac:dyDescent="0.2">
      <c r="A13" s="297" t="s">
        <v>561</v>
      </c>
      <c r="B13" s="297" t="s">
        <v>615</v>
      </c>
      <c r="C13" s="472" t="s">
        <v>698</v>
      </c>
      <c r="D13" s="297" t="s">
        <v>886</v>
      </c>
      <c r="E13" s="473" t="s">
        <v>42</v>
      </c>
      <c r="F13" s="473" t="s">
        <v>527</v>
      </c>
      <c r="G13" s="297" t="s">
        <v>865</v>
      </c>
      <c r="H13" s="485">
        <v>1800000</v>
      </c>
      <c r="I13" s="491">
        <v>1000000</v>
      </c>
      <c r="J13" s="485">
        <v>10000000</v>
      </c>
      <c r="K13" s="485">
        <v>7000000</v>
      </c>
      <c r="L13" s="485">
        <v>6000000</v>
      </c>
      <c r="M13" s="476">
        <f>SUM(H13:L13)</f>
        <v>25800000</v>
      </c>
    </row>
    <row r="14" spans="1:13" s="492" customFormat="1" ht="74.25" customHeight="1" x14ac:dyDescent="0.2">
      <c r="A14" s="297" t="s">
        <v>954</v>
      </c>
      <c r="B14" s="297" t="s">
        <v>856</v>
      </c>
      <c r="C14" s="472" t="s">
        <v>698</v>
      </c>
      <c r="D14" s="297" t="s">
        <v>815</v>
      </c>
      <c r="E14" s="473" t="s">
        <v>42</v>
      </c>
      <c r="F14" s="473" t="s">
        <v>527</v>
      </c>
      <c r="G14" s="297" t="s">
        <v>610</v>
      </c>
      <c r="H14" s="485">
        <v>2000000</v>
      </c>
      <c r="I14" s="491">
        <v>2000000</v>
      </c>
      <c r="J14" s="485">
        <v>2000000</v>
      </c>
      <c r="K14" s="485">
        <v>3000000</v>
      </c>
      <c r="L14" s="485">
        <v>2000000</v>
      </c>
      <c r="M14" s="476">
        <f t="shared" si="3"/>
        <v>11000000</v>
      </c>
    </row>
    <row r="15" spans="1:13" ht="72" x14ac:dyDescent="0.2">
      <c r="A15" s="297" t="s">
        <v>1100</v>
      </c>
      <c r="B15" s="297" t="s">
        <v>616</v>
      </c>
      <c r="C15" s="472" t="s">
        <v>698</v>
      </c>
      <c r="D15" s="297"/>
      <c r="E15" s="473">
        <v>1</v>
      </c>
      <c r="F15" s="473" t="s">
        <v>527</v>
      </c>
      <c r="G15" s="297" t="s">
        <v>616</v>
      </c>
      <c r="H15" s="485">
        <v>400000</v>
      </c>
      <c r="I15" s="491">
        <v>400000</v>
      </c>
      <c r="J15" s="486">
        <v>400000</v>
      </c>
      <c r="K15" s="486">
        <v>400000</v>
      </c>
      <c r="L15" s="485">
        <v>400000</v>
      </c>
      <c r="M15" s="476">
        <f t="shared" si="3"/>
        <v>2000000</v>
      </c>
    </row>
    <row r="16" spans="1:13" s="492" customFormat="1" ht="128.25" customHeight="1" x14ac:dyDescent="0.2">
      <c r="A16" s="297" t="s">
        <v>618</v>
      </c>
      <c r="B16" s="297" t="s">
        <v>617</v>
      </c>
      <c r="C16" s="472" t="s">
        <v>698</v>
      </c>
      <c r="D16" s="493"/>
      <c r="E16" s="473">
        <v>1</v>
      </c>
      <c r="F16" s="473" t="s">
        <v>527</v>
      </c>
      <c r="G16" s="297" t="s">
        <v>617</v>
      </c>
      <c r="H16" s="485">
        <v>25000000</v>
      </c>
      <c r="I16" s="491">
        <v>25000000</v>
      </c>
      <c r="J16" s="485">
        <v>5000000</v>
      </c>
      <c r="K16" s="485">
        <v>5000000</v>
      </c>
      <c r="L16" s="485">
        <v>25000000</v>
      </c>
      <c r="M16" s="476">
        <f t="shared" si="3"/>
        <v>85000000</v>
      </c>
    </row>
    <row r="17" spans="1:13" ht="63.75" customHeight="1" x14ac:dyDescent="0.2">
      <c r="A17" s="297" t="s">
        <v>562</v>
      </c>
      <c r="B17" s="297" t="s">
        <v>576</v>
      </c>
      <c r="C17" s="472" t="s">
        <v>698</v>
      </c>
      <c r="D17" s="297"/>
      <c r="E17" s="473">
        <v>3</v>
      </c>
      <c r="F17" s="472" t="s">
        <v>527</v>
      </c>
      <c r="G17" s="297" t="s">
        <v>576</v>
      </c>
      <c r="H17" s="485">
        <v>15475000</v>
      </c>
      <c r="I17" s="491">
        <v>15475000</v>
      </c>
      <c r="J17" s="485">
        <v>15475000</v>
      </c>
      <c r="K17" s="485">
        <v>15475000</v>
      </c>
      <c r="L17" s="485">
        <v>15475000</v>
      </c>
      <c r="M17" s="485">
        <f t="shared" si="3"/>
        <v>77375000</v>
      </c>
    </row>
    <row r="18" spans="1:13" ht="60" customHeight="1" x14ac:dyDescent="0.2">
      <c r="A18" s="297" t="s">
        <v>563</v>
      </c>
      <c r="B18" s="297" t="s">
        <v>576</v>
      </c>
      <c r="C18" s="472" t="s">
        <v>698</v>
      </c>
      <c r="D18" s="297"/>
      <c r="E18" s="473">
        <v>3</v>
      </c>
      <c r="F18" s="472" t="s">
        <v>527</v>
      </c>
      <c r="G18" s="297" t="s">
        <v>576</v>
      </c>
      <c r="H18" s="485">
        <v>23572000</v>
      </c>
      <c r="I18" s="491">
        <v>23572000</v>
      </c>
      <c r="J18" s="485">
        <v>23572000</v>
      </c>
      <c r="K18" s="485">
        <v>23572000</v>
      </c>
      <c r="L18" s="485">
        <v>23572000</v>
      </c>
      <c r="M18" s="485">
        <f t="shared" si="3"/>
        <v>117860000</v>
      </c>
    </row>
    <row r="19" spans="1:13" ht="55.15" customHeight="1" x14ac:dyDescent="0.2">
      <c r="A19" s="297" t="s">
        <v>564</v>
      </c>
      <c r="B19" s="297" t="s">
        <v>576</v>
      </c>
      <c r="C19" s="472" t="s">
        <v>698</v>
      </c>
      <c r="D19" s="297"/>
      <c r="E19" s="473">
        <v>3</v>
      </c>
      <c r="F19" s="472" t="s">
        <v>527</v>
      </c>
      <c r="G19" s="297" t="s">
        <v>576</v>
      </c>
      <c r="H19" s="485">
        <v>21572000</v>
      </c>
      <c r="I19" s="491">
        <v>21572000</v>
      </c>
      <c r="J19" s="485">
        <v>21572000</v>
      </c>
      <c r="K19" s="485">
        <v>21572000</v>
      </c>
      <c r="L19" s="485">
        <v>21572000</v>
      </c>
      <c r="M19" s="485">
        <f t="shared" si="3"/>
        <v>107860000</v>
      </c>
    </row>
    <row r="20" spans="1:13" ht="62.45" customHeight="1" x14ac:dyDescent="0.2">
      <c r="A20" s="297" t="s">
        <v>565</v>
      </c>
      <c r="B20" s="297" t="s">
        <v>576</v>
      </c>
      <c r="C20" s="472" t="s">
        <v>698</v>
      </c>
      <c r="D20" s="297"/>
      <c r="E20" s="473">
        <v>3</v>
      </c>
      <c r="F20" s="472" t="s">
        <v>527</v>
      </c>
      <c r="G20" s="297" t="s">
        <v>576</v>
      </c>
      <c r="H20" s="485">
        <v>20217000</v>
      </c>
      <c r="I20" s="491">
        <v>20217000</v>
      </c>
      <c r="J20" s="485">
        <v>20217000</v>
      </c>
      <c r="K20" s="485">
        <v>20217000</v>
      </c>
      <c r="L20" s="485">
        <v>20217000</v>
      </c>
      <c r="M20" s="485">
        <f t="shared" si="3"/>
        <v>101085000</v>
      </c>
    </row>
    <row r="21" spans="1:13" ht="54" customHeight="1" x14ac:dyDescent="0.2">
      <c r="A21" s="297" t="s">
        <v>566</v>
      </c>
      <c r="B21" s="297" t="s">
        <v>576</v>
      </c>
      <c r="C21" s="472" t="s">
        <v>698</v>
      </c>
      <c r="D21" s="297"/>
      <c r="E21" s="473">
        <v>3</v>
      </c>
      <c r="F21" s="472" t="s">
        <v>527</v>
      </c>
      <c r="G21" s="297" t="s">
        <v>576</v>
      </c>
      <c r="H21" s="485">
        <v>6575000</v>
      </c>
      <c r="I21" s="491">
        <v>6575000</v>
      </c>
      <c r="J21" s="485">
        <v>6575000</v>
      </c>
      <c r="K21" s="485">
        <v>6575000</v>
      </c>
      <c r="L21" s="485">
        <v>6575000</v>
      </c>
      <c r="M21" s="485">
        <f t="shared" si="3"/>
        <v>32875000</v>
      </c>
    </row>
    <row r="22" spans="1:13" ht="79.5" customHeight="1" x14ac:dyDescent="0.2">
      <c r="A22" s="297" t="s">
        <v>675</v>
      </c>
      <c r="B22" s="297" t="s">
        <v>576</v>
      </c>
      <c r="C22" s="472" t="s">
        <v>698</v>
      </c>
      <c r="D22" s="297"/>
      <c r="E22" s="473">
        <v>3</v>
      </c>
      <c r="F22" s="472" t="s">
        <v>527</v>
      </c>
      <c r="G22" s="297" t="s">
        <v>576</v>
      </c>
      <c r="H22" s="485">
        <v>20217000</v>
      </c>
      <c r="I22" s="491">
        <v>20217000</v>
      </c>
      <c r="J22" s="485">
        <v>20217000</v>
      </c>
      <c r="K22" s="485">
        <v>20217000</v>
      </c>
      <c r="L22" s="485">
        <v>20217000</v>
      </c>
      <c r="M22" s="485">
        <f t="shared" si="3"/>
        <v>101085000</v>
      </c>
    </row>
    <row r="23" spans="1:13" ht="63.75" customHeight="1" x14ac:dyDescent="0.2">
      <c r="A23" s="297" t="s">
        <v>567</v>
      </c>
      <c r="B23" s="297" t="s">
        <v>576</v>
      </c>
      <c r="C23" s="472" t="s">
        <v>698</v>
      </c>
      <c r="D23" s="297"/>
      <c r="E23" s="473">
        <v>3</v>
      </c>
      <c r="F23" s="472" t="s">
        <v>527</v>
      </c>
      <c r="G23" s="297" t="s">
        <v>576</v>
      </c>
      <c r="H23" s="485">
        <v>9344000</v>
      </c>
      <c r="I23" s="491">
        <v>9344000</v>
      </c>
      <c r="J23" s="485">
        <v>9344000</v>
      </c>
      <c r="K23" s="485">
        <v>9344000</v>
      </c>
      <c r="L23" s="485">
        <v>9344000</v>
      </c>
      <c r="M23" s="485">
        <f t="shared" si="3"/>
        <v>46720000</v>
      </c>
    </row>
    <row r="24" spans="1:13" ht="63" customHeight="1" x14ac:dyDescent="0.2">
      <c r="A24" s="297" t="s">
        <v>988</v>
      </c>
      <c r="B24" s="297" t="s">
        <v>576</v>
      </c>
      <c r="C24" s="472" t="s">
        <v>698</v>
      </c>
      <c r="D24" s="297"/>
      <c r="E24" s="473">
        <v>3</v>
      </c>
      <c r="F24" s="472" t="s">
        <v>527</v>
      </c>
      <c r="G24" s="297" t="s">
        <v>576</v>
      </c>
      <c r="H24" s="485">
        <v>1000000</v>
      </c>
      <c r="I24" s="491">
        <v>5000000</v>
      </c>
      <c r="J24" s="485">
        <v>5000000</v>
      </c>
      <c r="K24" s="485">
        <v>1000000</v>
      </c>
      <c r="L24" s="485">
        <v>1000000</v>
      </c>
      <c r="M24" s="558">
        <f t="shared" si="3"/>
        <v>13000000</v>
      </c>
    </row>
    <row r="25" spans="1:13" ht="132" customHeight="1" x14ac:dyDescent="0.2">
      <c r="A25" s="297" t="s">
        <v>685</v>
      </c>
      <c r="B25" s="297" t="s">
        <v>861</v>
      </c>
      <c r="C25" s="472" t="s">
        <v>698</v>
      </c>
      <c r="D25" s="297" t="s">
        <v>816</v>
      </c>
      <c r="E25" s="473" t="s">
        <v>42</v>
      </c>
      <c r="F25" s="473" t="s">
        <v>42</v>
      </c>
      <c r="G25" s="297" t="s">
        <v>619</v>
      </c>
      <c r="H25" s="485">
        <v>1000000</v>
      </c>
      <c r="I25" s="491">
        <v>264400</v>
      </c>
      <c r="J25" s="485">
        <v>1000000</v>
      </c>
      <c r="K25" s="485">
        <v>1000000</v>
      </c>
      <c r="L25" s="485">
        <v>1000000</v>
      </c>
      <c r="M25" s="485">
        <f t="shared" si="3"/>
        <v>4264400</v>
      </c>
    </row>
    <row r="26" spans="1:13" s="453" customFormat="1" ht="174.75" customHeight="1" x14ac:dyDescent="0.2">
      <c r="A26" s="524" t="s">
        <v>939</v>
      </c>
      <c r="B26" s="526"/>
      <c r="C26" s="528"/>
      <c r="D26" s="542"/>
      <c r="E26" s="595" t="s">
        <v>526</v>
      </c>
      <c r="F26" s="595" t="s">
        <v>725</v>
      </c>
      <c r="G26" s="526" t="s">
        <v>622</v>
      </c>
      <c r="H26" s="498">
        <f t="shared" ref="H26:L26" si="4">SUM(H27:H35)</f>
        <v>71600000</v>
      </c>
      <c r="I26" s="498">
        <f t="shared" si="4"/>
        <v>71700000</v>
      </c>
      <c r="J26" s="498">
        <f t="shared" si="4"/>
        <v>71600000</v>
      </c>
      <c r="K26" s="498">
        <f t="shared" si="4"/>
        <v>72000000</v>
      </c>
      <c r="L26" s="498">
        <f t="shared" si="4"/>
        <v>72000000</v>
      </c>
      <c r="M26" s="498">
        <f>SUM(M27:M35)</f>
        <v>358900000</v>
      </c>
    </row>
    <row r="27" spans="1:13" ht="127.9" customHeight="1" x14ac:dyDescent="0.2">
      <c r="A27" s="297" t="s">
        <v>940</v>
      </c>
      <c r="B27" s="297" t="s">
        <v>857</v>
      </c>
      <c r="C27" s="472" t="s">
        <v>698</v>
      </c>
      <c r="D27" s="297" t="s">
        <v>817</v>
      </c>
      <c r="E27" s="472" t="s">
        <v>42</v>
      </c>
      <c r="F27" s="472" t="s">
        <v>725</v>
      </c>
      <c r="G27" s="297" t="s">
        <v>621</v>
      </c>
      <c r="H27" s="499">
        <v>10000000</v>
      </c>
      <c r="I27" s="576">
        <v>10000000</v>
      </c>
      <c r="J27" s="499">
        <v>10000000</v>
      </c>
      <c r="K27" s="499">
        <v>10000000</v>
      </c>
      <c r="L27" s="499">
        <v>10000000</v>
      </c>
      <c r="M27" s="486">
        <f t="shared" ref="M27:M35" si="5">SUM(H27:L27)</f>
        <v>50000000</v>
      </c>
    </row>
    <row r="28" spans="1:13" s="492" customFormat="1" ht="158.44999999999999" customHeight="1" x14ac:dyDescent="0.2">
      <c r="A28" s="297" t="s">
        <v>941</v>
      </c>
      <c r="B28" s="297" t="s">
        <v>858</v>
      </c>
      <c r="C28" s="472" t="s">
        <v>698</v>
      </c>
      <c r="D28" s="297" t="s">
        <v>818</v>
      </c>
      <c r="E28" s="472" t="s">
        <v>526</v>
      </c>
      <c r="F28" s="472" t="s">
        <v>725</v>
      </c>
      <c r="G28" s="297" t="s">
        <v>624</v>
      </c>
      <c r="H28" s="499">
        <v>10000000</v>
      </c>
      <c r="I28" s="576">
        <v>10000000</v>
      </c>
      <c r="J28" s="499">
        <v>10000000</v>
      </c>
      <c r="K28" s="499">
        <v>10000000</v>
      </c>
      <c r="L28" s="499">
        <v>10000000</v>
      </c>
      <c r="M28" s="499">
        <f t="shared" si="5"/>
        <v>50000000</v>
      </c>
    </row>
    <row r="29" spans="1:13" ht="106.9" customHeight="1" x14ac:dyDescent="0.2">
      <c r="A29" s="297" t="s">
        <v>942</v>
      </c>
      <c r="B29" s="297" t="s">
        <v>857</v>
      </c>
      <c r="C29" s="472" t="s">
        <v>698</v>
      </c>
      <c r="D29" s="297" t="s">
        <v>819</v>
      </c>
      <c r="E29" s="472" t="s">
        <v>42</v>
      </c>
      <c r="F29" s="472" t="s">
        <v>725</v>
      </c>
      <c r="G29" s="297" t="s">
        <v>620</v>
      </c>
      <c r="H29" s="499">
        <v>3000000</v>
      </c>
      <c r="I29" s="576">
        <v>3000000</v>
      </c>
      <c r="J29" s="499">
        <v>3000000</v>
      </c>
      <c r="K29" s="499">
        <v>3000000</v>
      </c>
      <c r="L29" s="499">
        <v>3000000</v>
      </c>
      <c r="M29" s="499">
        <f t="shared" si="5"/>
        <v>15000000</v>
      </c>
    </row>
    <row r="30" spans="1:13" ht="223.5" customHeight="1" x14ac:dyDescent="0.2">
      <c r="A30" s="297" t="s">
        <v>943</v>
      </c>
      <c r="B30" s="297" t="s">
        <v>859</v>
      </c>
      <c r="C30" s="472" t="s">
        <v>698</v>
      </c>
      <c r="D30" s="297" t="s">
        <v>820</v>
      </c>
      <c r="E30" s="472" t="s">
        <v>42</v>
      </c>
      <c r="F30" s="472" t="s">
        <v>725</v>
      </c>
      <c r="G30" s="297" t="s">
        <v>623</v>
      </c>
      <c r="H30" s="499">
        <v>5000000</v>
      </c>
      <c r="I30" s="576">
        <v>5000000</v>
      </c>
      <c r="J30" s="499">
        <v>5000000</v>
      </c>
      <c r="K30" s="499">
        <v>5000000</v>
      </c>
      <c r="L30" s="499">
        <v>5000000</v>
      </c>
      <c r="M30" s="499">
        <f t="shared" si="5"/>
        <v>25000000</v>
      </c>
    </row>
    <row r="31" spans="1:13" ht="126.75" customHeight="1" x14ac:dyDescent="0.2">
      <c r="A31" s="297" t="s">
        <v>944</v>
      </c>
      <c r="B31" s="297" t="s">
        <v>860</v>
      </c>
      <c r="C31" s="472" t="s">
        <v>698</v>
      </c>
      <c r="D31" s="297" t="s">
        <v>821</v>
      </c>
      <c r="E31" s="472" t="s">
        <v>42</v>
      </c>
      <c r="F31" s="472" t="s">
        <v>725</v>
      </c>
      <c r="G31" s="297" t="s">
        <v>630</v>
      </c>
      <c r="H31" s="499">
        <v>20000000</v>
      </c>
      <c r="I31" s="576">
        <v>20000000</v>
      </c>
      <c r="J31" s="499">
        <v>20000000</v>
      </c>
      <c r="K31" s="499">
        <v>20000000</v>
      </c>
      <c r="L31" s="499">
        <v>20000000</v>
      </c>
      <c r="M31" s="499">
        <f t="shared" si="5"/>
        <v>100000000</v>
      </c>
    </row>
    <row r="32" spans="1:13" ht="129" customHeight="1" x14ac:dyDescent="0.2">
      <c r="A32" s="243" t="s">
        <v>945</v>
      </c>
      <c r="B32" s="297" t="s">
        <v>641</v>
      </c>
      <c r="C32" s="472" t="s">
        <v>698</v>
      </c>
      <c r="D32" s="297" t="s">
        <v>817</v>
      </c>
      <c r="E32" s="472" t="s">
        <v>42</v>
      </c>
      <c r="F32" s="473" t="s">
        <v>725</v>
      </c>
      <c r="G32" s="297" t="s">
        <v>641</v>
      </c>
      <c r="H32" s="491">
        <v>400000</v>
      </c>
      <c r="I32" s="491">
        <v>400000</v>
      </c>
      <c r="J32" s="485">
        <v>400000</v>
      </c>
      <c r="K32" s="485">
        <v>800000</v>
      </c>
      <c r="L32" s="485">
        <v>800000</v>
      </c>
      <c r="M32" s="485">
        <f t="shared" si="5"/>
        <v>2800000</v>
      </c>
    </row>
    <row r="33" spans="1:13" ht="156" customHeight="1" x14ac:dyDescent="0.2">
      <c r="A33" s="243" t="s">
        <v>960</v>
      </c>
      <c r="B33" s="297" t="s">
        <v>648</v>
      </c>
      <c r="C33" s="472" t="s">
        <v>698</v>
      </c>
      <c r="D33" s="297"/>
      <c r="E33" s="473">
        <v>1</v>
      </c>
      <c r="F33" s="473" t="s">
        <v>725</v>
      </c>
      <c r="G33" s="297" t="s">
        <v>648</v>
      </c>
      <c r="H33" s="485">
        <v>200000</v>
      </c>
      <c r="I33" s="491">
        <v>300000</v>
      </c>
      <c r="J33" s="485">
        <v>200000</v>
      </c>
      <c r="K33" s="485">
        <v>200000</v>
      </c>
      <c r="L33" s="485">
        <v>200000</v>
      </c>
      <c r="M33" s="485">
        <f t="shared" si="5"/>
        <v>1100000</v>
      </c>
    </row>
    <row r="34" spans="1:13" ht="57.75" customHeight="1" x14ac:dyDescent="0.2">
      <c r="A34" s="243" t="s">
        <v>989</v>
      </c>
      <c r="B34" s="297" t="s">
        <v>576</v>
      </c>
      <c r="C34" s="472" t="s">
        <v>698</v>
      </c>
      <c r="D34" s="297"/>
      <c r="E34" s="472">
        <v>3</v>
      </c>
      <c r="F34" s="472" t="s">
        <v>725</v>
      </c>
      <c r="G34" s="297" t="s">
        <v>576</v>
      </c>
      <c r="H34" s="575">
        <v>3000000</v>
      </c>
      <c r="I34" s="575">
        <v>3000000</v>
      </c>
      <c r="J34" s="476">
        <v>3000000</v>
      </c>
      <c r="K34" s="476">
        <v>3000000</v>
      </c>
      <c r="L34" s="476">
        <v>3000000</v>
      </c>
      <c r="M34" s="558">
        <f t="shared" si="5"/>
        <v>15000000</v>
      </c>
    </row>
    <row r="35" spans="1:13" ht="72" x14ac:dyDescent="0.2">
      <c r="A35" s="243" t="s">
        <v>990</v>
      </c>
      <c r="B35" s="297" t="s">
        <v>576</v>
      </c>
      <c r="C35" s="472" t="s">
        <v>698</v>
      </c>
      <c r="D35" s="297"/>
      <c r="E35" s="472">
        <v>3</v>
      </c>
      <c r="F35" s="472" t="s">
        <v>725</v>
      </c>
      <c r="G35" s="297" t="s">
        <v>576</v>
      </c>
      <c r="H35" s="575">
        <v>20000000</v>
      </c>
      <c r="I35" s="575">
        <v>20000000</v>
      </c>
      <c r="J35" s="476">
        <v>20000000</v>
      </c>
      <c r="K35" s="476">
        <v>20000000</v>
      </c>
      <c r="L35" s="476">
        <v>20000000</v>
      </c>
      <c r="M35" s="558">
        <f t="shared" si="5"/>
        <v>100000000</v>
      </c>
    </row>
    <row r="36" spans="1:13" s="523" customFormat="1" ht="30.6" customHeight="1" x14ac:dyDescent="0.2">
      <c r="A36" s="720" t="s">
        <v>937</v>
      </c>
      <c r="B36" s="721"/>
      <c r="C36" s="721"/>
      <c r="D36" s="721"/>
      <c r="E36" s="721"/>
      <c r="F36" s="721"/>
      <c r="G36" s="721"/>
      <c r="H36" s="496">
        <f>SUM(H37,H49)</f>
        <v>140700000</v>
      </c>
      <c r="I36" s="496">
        <f t="shared" ref="I36:M36" si="6">SUM(I37,I49)</f>
        <v>137800000</v>
      </c>
      <c r="J36" s="496">
        <f t="shared" si="6"/>
        <v>138700000</v>
      </c>
      <c r="K36" s="496">
        <f>SUM(K37,K49)</f>
        <v>138700000</v>
      </c>
      <c r="L36" s="496">
        <f t="shared" si="6"/>
        <v>136617950</v>
      </c>
      <c r="M36" s="496">
        <f t="shared" si="6"/>
        <v>713517950</v>
      </c>
    </row>
    <row r="37" spans="1:13" s="453" customFormat="1" ht="78" customHeight="1" x14ac:dyDescent="0.2">
      <c r="A37" s="524" t="s">
        <v>946</v>
      </c>
      <c r="B37" s="526"/>
      <c r="C37" s="528"/>
      <c r="D37" s="542"/>
      <c r="E37" s="595" t="s">
        <v>42</v>
      </c>
      <c r="F37" s="595" t="s">
        <v>724</v>
      </c>
      <c r="G37" s="526" t="s">
        <v>549</v>
      </c>
      <c r="H37" s="498">
        <f t="shared" ref="H37:L37" si="7">SUM(H38:H45)</f>
        <v>63700000</v>
      </c>
      <c r="I37" s="498">
        <f t="shared" si="7"/>
        <v>60800000</v>
      </c>
      <c r="J37" s="498">
        <f t="shared" si="7"/>
        <v>61700000</v>
      </c>
      <c r="K37" s="498">
        <f t="shared" si="7"/>
        <v>61700000</v>
      </c>
      <c r="L37" s="498">
        <f t="shared" si="7"/>
        <v>59617950</v>
      </c>
      <c r="M37" s="498">
        <f>SUM(M38:M47)</f>
        <v>328517950</v>
      </c>
    </row>
    <row r="38" spans="1:13" s="492" customFormat="1" ht="177.6" customHeight="1" x14ac:dyDescent="0.2">
      <c r="A38" s="297" t="s">
        <v>947</v>
      </c>
      <c r="B38" s="297" t="s">
        <v>684</v>
      </c>
      <c r="C38" s="472" t="s">
        <v>698</v>
      </c>
      <c r="D38" s="297" t="s">
        <v>887</v>
      </c>
      <c r="E38" s="473" t="s">
        <v>42</v>
      </c>
      <c r="F38" s="472" t="s">
        <v>724</v>
      </c>
      <c r="G38" s="297" t="s">
        <v>684</v>
      </c>
      <c r="H38" s="485">
        <v>3000000</v>
      </c>
      <c r="I38" s="485">
        <v>3000000</v>
      </c>
      <c r="J38" s="485">
        <v>1000000</v>
      </c>
      <c r="K38" s="485">
        <v>1000000</v>
      </c>
      <c r="L38" s="485">
        <v>1000000</v>
      </c>
      <c r="M38" s="485">
        <f t="shared" ref="M38" si="8">SUM(H38:L38)</f>
        <v>9000000</v>
      </c>
    </row>
    <row r="39" spans="1:13" ht="103.15" customHeight="1" x14ac:dyDescent="0.2">
      <c r="A39" s="297" t="s">
        <v>948</v>
      </c>
      <c r="B39" s="297" t="s">
        <v>620</v>
      </c>
      <c r="C39" s="472" t="s">
        <v>698</v>
      </c>
      <c r="D39" s="465" t="s">
        <v>889</v>
      </c>
      <c r="E39" s="473" t="s">
        <v>42</v>
      </c>
      <c r="F39" s="472" t="s">
        <v>724</v>
      </c>
      <c r="G39" s="297" t="s">
        <v>620</v>
      </c>
      <c r="H39" s="485">
        <v>5000000</v>
      </c>
      <c r="I39" s="491">
        <v>1000000</v>
      </c>
      <c r="J39" s="485">
        <v>5000000</v>
      </c>
      <c r="K39" s="485">
        <v>5000000</v>
      </c>
      <c r="L39" s="485">
        <v>3000000</v>
      </c>
      <c r="M39" s="485">
        <f t="shared" si="3"/>
        <v>19000000</v>
      </c>
    </row>
    <row r="40" spans="1:13" ht="108" customHeight="1" x14ac:dyDescent="0.2">
      <c r="A40" s="297" t="s">
        <v>949</v>
      </c>
      <c r="B40" s="297" t="s">
        <v>860</v>
      </c>
      <c r="C40" s="472" t="s">
        <v>698</v>
      </c>
      <c r="D40" s="456" t="s">
        <v>888</v>
      </c>
      <c r="E40" s="473" t="s">
        <v>42</v>
      </c>
      <c r="F40" s="472" t="s">
        <v>724</v>
      </c>
      <c r="G40" s="297" t="s">
        <v>656</v>
      </c>
      <c r="H40" s="485">
        <v>25000000</v>
      </c>
      <c r="I40" s="491">
        <v>1100000</v>
      </c>
      <c r="J40" s="485">
        <v>25000000</v>
      </c>
      <c r="K40" s="485">
        <v>25000000</v>
      </c>
      <c r="L40" s="485">
        <v>25000000</v>
      </c>
      <c r="M40" s="485">
        <f t="shared" si="3"/>
        <v>101100000</v>
      </c>
    </row>
    <row r="41" spans="1:13" ht="106.5" customHeight="1" x14ac:dyDescent="0.2">
      <c r="A41" s="243" t="s">
        <v>961</v>
      </c>
      <c r="B41" s="297" t="s">
        <v>641</v>
      </c>
      <c r="C41" s="472" t="s">
        <v>698</v>
      </c>
      <c r="D41" s="297"/>
      <c r="E41" s="473">
        <v>1</v>
      </c>
      <c r="F41" s="473" t="s">
        <v>724</v>
      </c>
      <c r="G41" s="297" t="s">
        <v>641</v>
      </c>
      <c r="H41" s="491">
        <v>200000</v>
      </c>
      <c r="I41" s="491">
        <v>200000</v>
      </c>
      <c r="J41" s="491">
        <v>200000</v>
      </c>
      <c r="K41" s="491">
        <v>200000</v>
      </c>
      <c r="L41" s="485">
        <v>117950</v>
      </c>
      <c r="M41" s="485">
        <f>SUM(H41:L41)</f>
        <v>917950</v>
      </c>
    </row>
    <row r="42" spans="1:13" ht="78.599999999999994" customHeight="1" x14ac:dyDescent="0.2">
      <c r="A42" s="243" t="s">
        <v>950</v>
      </c>
      <c r="B42" s="297" t="s">
        <v>666</v>
      </c>
      <c r="C42" s="472" t="s">
        <v>698</v>
      </c>
      <c r="D42" s="297"/>
      <c r="E42" s="473">
        <v>1</v>
      </c>
      <c r="F42" s="473" t="s">
        <v>724</v>
      </c>
      <c r="G42" s="297" t="s">
        <v>991</v>
      </c>
      <c r="H42" s="499">
        <v>25000000</v>
      </c>
      <c r="I42" s="491">
        <v>50000000</v>
      </c>
      <c r="J42" s="499">
        <v>25000000</v>
      </c>
      <c r="K42" s="499">
        <v>25000000</v>
      </c>
      <c r="L42" s="499">
        <v>25000000</v>
      </c>
      <c r="M42" s="485">
        <f t="shared" si="3"/>
        <v>150000000</v>
      </c>
    </row>
    <row r="43" spans="1:13" ht="99" customHeight="1" x14ac:dyDescent="0.2">
      <c r="A43" s="243" t="s">
        <v>951</v>
      </c>
      <c r="B43" s="297" t="s">
        <v>657</v>
      </c>
      <c r="C43" s="472" t="s">
        <v>698</v>
      </c>
      <c r="D43" s="297"/>
      <c r="E43" s="473" t="s">
        <v>42</v>
      </c>
      <c r="F43" s="473" t="s">
        <v>724</v>
      </c>
      <c r="G43" s="297" t="s">
        <v>972</v>
      </c>
      <c r="H43" s="485">
        <v>2000000</v>
      </c>
      <c r="I43" s="485">
        <v>2000000</v>
      </c>
      <c r="J43" s="485">
        <v>2000000</v>
      </c>
      <c r="K43" s="485">
        <v>2000000</v>
      </c>
      <c r="L43" s="485">
        <v>2000000</v>
      </c>
      <c r="M43" s="485">
        <f t="shared" si="3"/>
        <v>10000000</v>
      </c>
    </row>
    <row r="44" spans="1:13" ht="104.45" customHeight="1" x14ac:dyDescent="0.2">
      <c r="A44" s="243" t="s">
        <v>952</v>
      </c>
      <c r="B44" s="297" t="s">
        <v>620</v>
      </c>
      <c r="C44" s="472" t="s">
        <v>698</v>
      </c>
      <c r="D44" s="297"/>
      <c r="E44" s="473" t="s">
        <v>42</v>
      </c>
      <c r="F44" s="473" t="s">
        <v>724</v>
      </c>
      <c r="G44" s="297" t="s">
        <v>620</v>
      </c>
      <c r="H44" s="491">
        <v>1500000</v>
      </c>
      <c r="I44" s="491">
        <v>1500000</v>
      </c>
      <c r="J44" s="491">
        <v>1500000</v>
      </c>
      <c r="K44" s="491">
        <v>1500000</v>
      </c>
      <c r="L44" s="491">
        <v>1500000</v>
      </c>
      <c r="M44" s="558">
        <f>SUM(H44:L44)</f>
        <v>7500000</v>
      </c>
    </row>
    <row r="45" spans="1:13" ht="59.45" customHeight="1" x14ac:dyDescent="0.2">
      <c r="A45" s="243" t="s">
        <v>953</v>
      </c>
      <c r="B45" s="297" t="s">
        <v>683</v>
      </c>
      <c r="C45" s="472" t="s">
        <v>698</v>
      </c>
      <c r="D45" s="297" t="s">
        <v>890</v>
      </c>
      <c r="E45" s="473" t="s">
        <v>42</v>
      </c>
      <c r="F45" s="473" t="s">
        <v>724</v>
      </c>
      <c r="G45" s="297" t="s">
        <v>683</v>
      </c>
      <c r="H45" s="485">
        <v>2000000</v>
      </c>
      <c r="I45" s="491">
        <v>2000000</v>
      </c>
      <c r="J45" s="485">
        <v>2000000</v>
      </c>
      <c r="K45" s="485">
        <v>2000000</v>
      </c>
      <c r="L45" s="485">
        <v>2000000</v>
      </c>
      <c r="M45" s="558">
        <f t="shared" si="3"/>
        <v>10000000</v>
      </c>
    </row>
    <row r="46" spans="1:13" ht="105.75" customHeight="1" x14ac:dyDescent="0.2">
      <c r="A46" s="243" t="s">
        <v>1099</v>
      </c>
      <c r="B46" s="297"/>
      <c r="C46" s="472"/>
      <c r="D46" s="297"/>
      <c r="E46" s="473">
        <v>1</v>
      </c>
      <c r="F46" s="473">
        <v>1</v>
      </c>
      <c r="G46" s="297" t="s">
        <v>1046</v>
      </c>
      <c r="H46" s="485">
        <v>1500000</v>
      </c>
      <c r="I46" s="485">
        <v>1500000</v>
      </c>
      <c r="J46" s="485">
        <v>1500000</v>
      </c>
      <c r="K46" s="485">
        <v>1500000</v>
      </c>
      <c r="L46" s="485">
        <v>1500000</v>
      </c>
      <c r="M46" s="558">
        <f>SUM(H46:L46)</f>
        <v>7500000</v>
      </c>
    </row>
    <row r="47" spans="1:13" ht="108.75" customHeight="1" x14ac:dyDescent="0.2">
      <c r="A47" s="768" t="s">
        <v>1059</v>
      </c>
      <c r="B47" s="757"/>
      <c r="C47" s="758"/>
      <c r="D47" s="757"/>
      <c r="E47" s="759">
        <v>1</v>
      </c>
      <c r="F47" s="759">
        <v>1</v>
      </c>
      <c r="G47" s="757" t="s">
        <v>620</v>
      </c>
      <c r="H47" s="773">
        <v>1500000</v>
      </c>
      <c r="I47" s="773">
        <v>3000000</v>
      </c>
      <c r="J47" s="773">
        <v>3000000</v>
      </c>
      <c r="K47" s="773">
        <v>3000000</v>
      </c>
      <c r="L47" s="773">
        <v>3000000</v>
      </c>
      <c r="M47" s="781">
        <f>SUM(H47:L47)</f>
        <v>13500000</v>
      </c>
    </row>
    <row r="48" spans="1:13" ht="79.5" customHeight="1" x14ac:dyDescent="0.2">
      <c r="A48" s="768" t="s">
        <v>1206</v>
      </c>
      <c r="B48" s="297"/>
      <c r="C48" s="472"/>
      <c r="D48" s="297"/>
      <c r="E48" s="473">
        <v>1</v>
      </c>
      <c r="F48" s="473">
        <v>1</v>
      </c>
      <c r="G48" s="297" t="s">
        <v>1207</v>
      </c>
      <c r="H48" s="485"/>
      <c r="I48" s="485">
        <v>333000</v>
      </c>
      <c r="J48" s="485">
        <v>333000</v>
      </c>
      <c r="K48" s="485">
        <v>333000</v>
      </c>
      <c r="L48" s="485">
        <v>333000</v>
      </c>
      <c r="M48" s="558">
        <f>SUM(H48:L48)</f>
        <v>1332000</v>
      </c>
    </row>
    <row r="49" spans="1:13" s="527" customFormat="1" ht="99.75" customHeight="1" x14ac:dyDescent="0.2">
      <c r="A49" s="524" t="s">
        <v>935</v>
      </c>
      <c r="B49" s="526"/>
      <c r="C49" s="528"/>
      <c r="D49" s="524"/>
      <c r="E49" s="525" t="s">
        <v>526</v>
      </c>
      <c r="F49" s="525" t="s">
        <v>726</v>
      </c>
      <c r="G49" s="526" t="s">
        <v>626</v>
      </c>
      <c r="H49" s="500">
        <f t="shared" ref="H49:L49" si="9">SUM(H50:H55)</f>
        <v>77000000</v>
      </c>
      <c r="I49" s="500">
        <f t="shared" si="9"/>
        <v>77000000</v>
      </c>
      <c r="J49" s="500">
        <f t="shared" si="9"/>
        <v>77000000</v>
      </c>
      <c r="K49" s="500">
        <f t="shared" si="9"/>
        <v>77000000</v>
      </c>
      <c r="L49" s="500">
        <f t="shared" si="9"/>
        <v>77000000</v>
      </c>
      <c r="M49" s="500">
        <f>SUM(M50:M55)</f>
        <v>385000000</v>
      </c>
    </row>
    <row r="50" spans="1:13" ht="86.25" customHeight="1" x14ac:dyDescent="0.2">
      <c r="A50" s="297" t="s">
        <v>528</v>
      </c>
      <c r="B50" s="472" t="s">
        <v>862</v>
      </c>
      <c r="C50" s="472" t="s">
        <v>698</v>
      </c>
      <c r="D50" s="297" t="s">
        <v>822</v>
      </c>
      <c r="E50" s="473" t="s">
        <v>625</v>
      </c>
      <c r="F50" s="473" t="s">
        <v>726</v>
      </c>
      <c r="G50" s="297" t="s">
        <v>627</v>
      </c>
      <c r="H50" s="499">
        <v>5000000</v>
      </c>
      <c r="I50" s="576">
        <v>5000000</v>
      </c>
      <c r="J50" s="499">
        <v>5000000</v>
      </c>
      <c r="K50" s="499">
        <v>5000000</v>
      </c>
      <c r="L50" s="499">
        <v>5000000</v>
      </c>
      <c r="M50" s="486">
        <f t="shared" si="3"/>
        <v>25000000</v>
      </c>
    </row>
    <row r="51" spans="1:13" ht="105.6" customHeight="1" x14ac:dyDescent="0.2">
      <c r="A51" s="297" t="s">
        <v>531</v>
      </c>
      <c r="B51" s="472" t="s">
        <v>862</v>
      </c>
      <c r="C51" s="472" t="s">
        <v>698</v>
      </c>
      <c r="D51" s="297" t="s">
        <v>823</v>
      </c>
      <c r="E51" s="473" t="s">
        <v>526</v>
      </c>
      <c r="F51" s="473" t="s">
        <v>979</v>
      </c>
      <c r="G51" s="297" t="s">
        <v>627</v>
      </c>
      <c r="H51" s="499">
        <v>5000000</v>
      </c>
      <c r="I51" s="576">
        <v>5000000</v>
      </c>
      <c r="J51" s="499">
        <v>5000000</v>
      </c>
      <c r="K51" s="499">
        <v>5000000</v>
      </c>
      <c r="L51" s="499">
        <v>5000000</v>
      </c>
      <c r="M51" s="486">
        <f t="shared" si="3"/>
        <v>25000000</v>
      </c>
    </row>
    <row r="52" spans="1:13" ht="100.9" customHeight="1" x14ac:dyDescent="0.2">
      <c r="A52" s="297" t="s">
        <v>529</v>
      </c>
      <c r="B52" s="472" t="s">
        <v>862</v>
      </c>
      <c r="C52" s="472" t="s">
        <v>698</v>
      </c>
      <c r="D52" s="297" t="s">
        <v>824</v>
      </c>
      <c r="E52" s="473" t="s">
        <v>625</v>
      </c>
      <c r="F52" s="473" t="s">
        <v>726</v>
      </c>
      <c r="G52" s="297" t="s">
        <v>627</v>
      </c>
      <c r="H52" s="485">
        <v>10000000</v>
      </c>
      <c r="I52" s="491">
        <v>10000000</v>
      </c>
      <c r="J52" s="485">
        <v>10000000</v>
      </c>
      <c r="K52" s="485">
        <v>10000000</v>
      </c>
      <c r="L52" s="485">
        <v>10000000</v>
      </c>
      <c r="M52" s="486">
        <f t="shared" si="3"/>
        <v>50000000</v>
      </c>
    </row>
    <row r="53" spans="1:13" ht="124.5" customHeight="1" x14ac:dyDescent="0.2">
      <c r="A53" s="297" t="s">
        <v>530</v>
      </c>
      <c r="B53" s="472" t="s">
        <v>862</v>
      </c>
      <c r="C53" s="472" t="s">
        <v>698</v>
      </c>
      <c r="D53" s="297" t="s">
        <v>825</v>
      </c>
      <c r="E53" s="473" t="s">
        <v>526</v>
      </c>
      <c r="F53" s="473" t="s">
        <v>726</v>
      </c>
      <c r="G53" s="297" t="s">
        <v>628</v>
      </c>
      <c r="H53" s="485">
        <v>2000000</v>
      </c>
      <c r="I53" s="491">
        <v>2000000</v>
      </c>
      <c r="J53" s="485">
        <v>2000000</v>
      </c>
      <c r="K53" s="485">
        <v>2000000</v>
      </c>
      <c r="L53" s="485">
        <v>2000000</v>
      </c>
      <c r="M53" s="486">
        <f t="shared" si="3"/>
        <v>10000000</v>
      </c>
    </row>
    <row r="54" spans="1:13" ht="128.25" customHeight="1" x14ac:dyDescent="0.2">
      <c r="A54" s="297" t="s">
        <v>532</v>
      </c>
      <c r="B54" s="472" t="s">
        <v>862</v>
      </c>
      <c r="C54" s="472" t="s">
        <v>698</v>
      </c>
      <c r="D54" s="297" t="s">
        <v>826</v>
      </c>
      <c r="E54" s="473" t="s">
        <v>526</v>
      </c>
      <c r="F54" s="473" t="s">
        <v>726</v>
      </c>
      <c r="G54" s="297" t="s">
        <v>628</v>
      </c>
      <c r="H54" s="485">
        <v>50000000</v>
      </c>
      <c r="I54" s="491">
        <v>50000000</v>
      </c>
      <c r="J54" s="485">
        <v>50000000</v>
      </c>
      <c r="K54" s="485">
        <v>50000000</v>
      </c>
      <c r="L54" s="485">
        <v>50000000</v>
      </c>
      <c r="M54" s="486">
        <f t="shared" si="3"/>
        <v>250000000</v>
      </c>
    </row>
    <row r="55" spans="1:13" ht="96" x14ac:dyDescent="0.2">
      <c r="A55" s="297" t="s">
        <v>568</v>
      </c>
      <c r="B55" s="297" t="s">
        <v>629</v>
      </c>
      <c r="C55" s="472" t="s">
        <v>698</v>
      </c>
      <c r="D55" s="297"/>
      <c r="E55" s="473" t="s">
        <v>526</v>
      </c>
      <c r="F55" s="473" t="s">
        <v>726</v>
      </c>
      <c r="G55" s="297" t="s">
        <v>629</v>
      </c>
      <c r="H55" s="485">
        <v>5000000</v>
      </c>
      <c r="I55" s="491">
        <v>5000000</v>
      </c>
      <c r="J55" s="486">
        <v>5000000</v>
      </c>
      <c r="K55" s="485">
        <v>5000000</v>
      </c>
      <c r="L55" s="485">
        <v>5000000</v>
      </c>
      <c r="M55" s="486">
        <f t="shared" si="3"/>
        <v>25000000</v>
      </c>
    </row>
    <row r="56" spans="1:13" ht="123.75" customHeight="1" x14ac:dyDescent="0.2">
      <c r="A56" s="780" t="s">
        <v>1204</v>
      </c>
      <c r="B56" s="629"/>
      <c r="C56" s="634"/>
      <c r="D56" s="629"/>
      <c r="E56" s="630">
        <v>1</v>
      </c>
      <c r="F56" s="630" t="s">
        <v>726</v>
      </c>
      <c r="G56" s="629" t="s">
        <v>1205</v>
      </c>
      <c r="H56" s="635"/>
      <c r="I56" s="635">
        <v>147200</v>
      </c>
      <c r="J56" s="636">
        <v>147200</v>
      </c>
      <c r="K56" s="635">
        <v>147200</v>
      </c>
      <c r="L56" s="635">
        <v>147200</v>
      </c>
      <c r="M56" s="590">
        <f>SUM(H56:L56)</f>
        <v>588800</v>
      </c>
    </row>
    <row r="57" spans="1:13" ht="123.75" customHeight="1" x14ac:dyDescent="0.2">
      <c r="A57" s="757" t="s">
        <v>1208</v>
      </c>
      <c r="B57" s="297"/>
      <c r="C57" s="472"/>
      <c r="D57" s="297"/>
      <c r="E57" s="473">
        <v>1</v>
      </c>
      <c r="F57" s="473" t="s">
        <v>527</v>
      </c>
      <c r="G57" s="297" t="s">
        <v>1205</v>
      </c>
      <c r="H57" s="485"/>
      <c r="I57" s="485">
        <v>420000</v>
      </c>
      <c r="J57" s="486">
        <v>420000</v>
      </c>
      <c r="K57" s="486">
        <v>420000</v>
      </c>
      <c r="L57" s="486">
        <v>420000</v>
      </c>
      <c r="M57" s="486">
        <f>SUM(H57:L57)</f>
        <v>1680000</v>
      </c>
    </row>
    <row r="58" spans="1:13" x14ac:dyDescent="0.2">
      <c r="A58" s="552"/>
      <c r="B58" s="552"/>
      <c r="C58" s="475"/>
      <c r="D58" s="552"/>
      <c r="G58" s="552"/>
      <c r="H58" s="561"/>
      <c r="I58" s="561"/>
      <c r="J58" s="590"/>
      <c r="K58" s="561"/>
      <c r="L58" s="561"/>
      <c r="M58" s="590"/>
    </row>
    <row r="59" spans="1:13" x14ac:dyDescent="0.2">
      <c r="A59" s="533" t="s">
        <v>689</v>
      </c>
      <c r="B59" s="571" t="s">
        <v>690</v>
      </c>
      <c r="C59" s="475"/>
      <c r="D59" s="552"/>
      <c r="G59" s="571"/>
      <c r="I59" s="516"/>
      <c r="J59" s="571" t="s">
        <v>690</v>
      </c>
    </row>
    <row r="60" spans="1:13" x14ac:dyDescent="0.2">
      <c r="A60" s="447" t="s">
        <v>691</v>
      </c>
      <c r="B60" s="447" t="s">
        <v>662</v>
      </c>
      <c r="C60" s="475"/>
      <c r="D60" s="552"/>
      <c r="G60" s="447"/>
      <c r="I60" s="477"/>
      <c r="J60" s="447" t="s">
        <v>662</v>
      </c>
      <c r="K60" s="447"/>
      <c r="L60" s="446"/>
      <c r="M60" s="447"/>
    </row>
    <row r="61" spans="1:13" x14ac:dyDescent="0.2">
      <c r="A61" s="741" t="s">
        <v>692</v>
      </c>
      <c r="B61" s="741"/>
      <c r="C61" s="741"/>
      <c r="D61" s="741"/>
      <c r="E61" s="741"/>
      <c r="F61" s="741"/>
      <c r="G61" s="447"/>
      <c r="I61" s="477"/>
      <c r="J61" s="447" t="s">
        <v>663</v>
      </c>
      <c r="K61" s="447"/>
      <c r="L61" s="446"/>
      <c r="M61" s="447"/>
    </row>
    <row r="62" spans="1:13" x14ac:dyDescent="0.2">
      <c r="A62" s="447" t="s">
        <v>973</v>
      </c>
      <c r="B62" s="447" t="s">
        <v>664</v>
      </c>
      <c r="C62" s="475"/>
      <c r="D62" s="552"/>
      <c r="E62" s="447"/>
      <c r="F62" s="447"/>
      <c r="G62" s="447"/>
      <c r="I62" s="447"/>
      <c r="J62" s="447" t="s">
        <v>664</v>
      </c>
      <c r="K62" s="478"/>
      <c r="L62" s="478"/>
      <c r="M62" s="478"/>
    </row>
    <row r="63" spans="1:13" x14ac:dyDescent="0.2">
      <c r="A63" s="447" t="s">
        <v>693</v>
      </c>
      <c r="B63" s="447" t="s">
        <v>665</v>
      </c>
      <c r="C63" s="475"/>
      <c r="D63" s="552"/>
      <c r="G63" s="447"/>
      <c r="I63" s="477"/>
      <c r="J63" s="447" t="s">
        <v>665</v>
      </c>
      <c r="K63" s="447"/>
      <c r="L63" s="446"/>
      <c r="M63" s="447"/>
    </row>
    <row r="64" spans="1:13" x14ac:dyDescent="0.2">
      <c r="A64" s="447" t="s">
        <v>694</v>
      </c>
      <c r="B64" s="447"/>
      <c r="C64" s="475"/>
      <c r="D64" s="552"/>
      <c r="E64" s="447"/>
      <c r="F64" s="447"/>
      <c r="G64" s="447"/>
      <c r="J64" s="447"/>
      <c r="K64" s="447"/>
      <c r="L64" s="446"/>
      <c r="M64" s="447"/>
    </row>
    <row r="65" spans="1:10" x14ac:dyDescent="0.2">
      <c r="A65" s="741" t="s">
        <v>699</v>
      </c>
      <c r="B65" s="741"/>
      <c r="C65" s="741"/>
      <c r="D65" s="741"/>
      <c r="E65" s="741"/>
      <c r="F65" s="741"/>
      <c r="G65" s="741"/>
      <c r="J65" s="446"/>
    </row>
    <row r="66" spans="1:10" x14ac:dyDescent="0.2">
      <c r="C66" s="518"/>
      <c r="D66" s="551"/>
    </row>
    <row r="67" spans="1:10" x14ac:dyDescent="0.2">
      <c r="C67" s="518"/>
      <c r="D67" s="551"/>
    </row>
    <row r="68" spans="1:10" x14ac:dyDescent="0.2">
      <c r="C68" s="518"/>
      <c r="D68" s="551"/>
    </row>
    <row r="69" spans="1:10" x14ac:dyDescent="0.2">
      <c r="C69" s="518"/>
      <c r="D69" s="554"/>
    </row>
    <row r="70" spans="1:10" x14ac:dyDescent="0.2">
      <c r="C70" s="518"/>
      <c r="D70" s="551"/>
    </row>
    <row r="71" spans="1:10" x14ac:dyDescent="0.2">
      <c r="C71" s="518"/>
      <c r="D71" s="551"/>
    </row>
    <row r="72" spans="1:10" x14ac:dyDescent="0.2">
      <c r="C72" s="518"/>
      <c r="D72" s="551"/>
    </row>
    <row r="73" spans="1:10" x14ac:dyDescent="0.2">
      <c r="C73" s="518"/>
      <c r="D73" s="563"/>
    </row>
    <row r="74" spans="1:10" x14ac:dyDescent="0.2">
      <c r="C74" s="518"/>
      <c r="D74" s="554"/>
    </row>
    <row r="75" spans="1:10" x14ac:dyDescent="0.2">
      <c r="C75" s="518"/>
      <c r="D75" s="551"/>
    </row>
    <row r="76" spans="1:10" x14ac:dyDescent="0.2">
      <c r="C76" s="518"/>
      <c r="D76" s="551"/>
    </row>
    <row r="77" spans="1:10" x14ac:dyDescent="0.2">
      <c r="C77" s="446"/>
      <c r="D77" s="447"/>
    </row>
    <row r="78" spans="1:10" x14ac:dyDescent="0.2">
      <c r="C78" s="446"/>
      <c r="D78" s="447"/>
    </row>
    <row r="79" spans="1:10" x14ac:dyDescent="0.2">
      <c r="C79" s="518"/>
      <c r="D79" s="551"/>
    </row>
    <row r="80" spans="1:10" x14ac:dyDescent="0.2">
      <c r="C80" s="518"/>
      <c r="D80" s="551"/>
    </row>
    <row r="81" spans="3:13" x14ac:dyDescent="0.2">
      <c r="C81" s="446"/>
      <c r="D81" s="447"/>
    </row>
    <row r="82" spans="3:13" x14ac:dyDescent="0.2">
      <c r="C82" s="518"/>
      <c r="D82" s="551"/>
    </row>
    <row r="83" spans="3:13" x14ac:dyDescent="0.2">
      <c r="C83" s="518"/>
      <c r="D83" s="551"/>
    </row>
    <row r="84" spans="3:13" x14ac:dyDescent="0.2">
      <c r="C84" s="518"/>
      <c r="D84" s="551"/>
    </row>
    <row r="85" spans="3:13" x14ac:dyDescent="0.2">
      <c r="C85" s="518"/>
      <c r="D85" s="554"/>
    </row>
    <row r="86" spans="3:13" x14ac:dyDescent="0.2">
      <c r="C86" s="518"/>
      <c r="D86" s="551"/>
      <c r="H86" s="447"/>
      <c r="I86" s="447"/>
      <c r="J86" s="447"/>
      <c r="K86" s="447"/>
      <c r="L86" s="447"/>
      <c r="M86" s="447"/>
    </row>
    <row r="87" spans="3:13" x14ac:dyDescent="0.2">
      <c r="C87" s="518"/>
      <c r="D87" s="554"/>
      <c r="H87" s="447"/>
      <c r="I87" s="447"/>
      <c r="J87" s="447"/>
      <c r="K87" s="447"/>
      <c r="L87" s="447"/>
      <c r="M87" s="447"/>
    </row>
    <row r="88" spans="3:13" x14ac:dyDescent="0.2">
      <c r="C88" s="518"/>
      <c r="D88" s="551"/>
      <c r="H88" s="447"/>
      <c r="I88" s="447"/>
      <c r="J88" s="447"/>
      <c r="K88" s="447"/>
      <c r="L88" s="447"/>
      <c r="M88" s="447"/>
    </row>
    <row r="89" spans="3:13" x14ac:dyDescent="0.2">
      <c r="C89" s="518"/>
      <c r="D89" s="555"/>
      <c r="H89" s="447"/>
      <c r="I89" s="447"/>
      <c r="J89" s="447"/>
      <c r="K89" s="447"/>
      <c r="L89" s="447"/>
      <c r="M89" s="447"/>
    </row>
    <row r="91" spans="3:13" x14ac:dyDescent="0.2">
      <c r="C91" s="446"/>
      <c r="D91" s="447"/>
      <c r="H91" s="447"/>
      <c r="I91" s="447"/>
      <c r="J91" s="447"/>
      <c r="K91" s="447"/>
      <c r="L91" s="447"/>
      <c r="M91" s="447"/>
    </row>
    <row r="95" spans="3:13" x14ac:dyDescent="0.2">
      <c r="C95" s="446"/>
      <c r="D95" s="447"/>
      <c r="H95" s="447"/>
      <c r="I95" s="447"/>
      <c r="J95" s="447"/>
      <c r="K95" s="447"/>
      <c r="L95" s="447"/>
      <c r="M95" s="447"/>
    </row>
  </sheetData>
  <mergeCells count="9">
    <mergeCell ref="A36:G36"/>
    <mergeCell ref="A61:F61"/>
    <mergeCell ref="A65:G65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2" orientation="landscape" r:id="rId1"/>
  <rowBreaks count="9" manualBreakCount="9">
    <brk id="10" max="12" man="1"/>
    <brk id="15" max="12" man="1"/>
    <brk id="24" max="12" man="1"/>
    <brk id="28" max="12" man="1"/>
    <brk id="38" max="12" man="1"/>
    <brk id="44" max="12" man="1"/>
    <brk id="51" max="12" man="1"/>
    <brk id="56" max="12" man="1"/>
    <brk id="6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view="pageBreakPreview" topLeftCell="A43" zoomScale="80" zoomScaleSheetLayoutView="80" workbookViewId="0">
      <selection activeCell="B54" sqref="B54"/>
    </sheetView>
  </sheetViews>
  <sheetFormatPr defaultColWidth="9" defaultRowHeight="20.25" x14ac:dyDescent="0.3"/>
  <cols>
    <col min="1" max="1" width="5.375" style="152" customWidth="1"/>
    <col min="2" max="2" width="37.375" style="1" customWidth="1"/>
    <col min="3" max="3" width="9.125" style="18" customWidth="1"/>
    <col min="4" max="5" width="9.125" style="1" customWidth="1"/>
    <col min="6" max="9" width="13.625" style="1" customWidth="1"/>
    <col min="10" max="10" width="18.25" style="1" customWidth="1"/>
    <col min="11" max="16384" width="9" style="1"/>
  </cols>
  <sheetData>
    <row r="1" spans="1:10" ht="15" customHeight="1" x14ac:dyDescent="0.3">
      <c r="E1" s="181"/>
      <c r="F1" s="181"/>
      <c r="G1" s="181"/>
      <c r="I1" s="181"/>
      <c r="J1" s="2" t="s">
        <v>0</v>
      </c>
    </row>
    <row r="2" spans="1:10" x14ac:dyDescent="0.3">
      <c r="B2" s="3" t="s">
        <v>291</v>
      </c>
      <c r="E2" s="181"/>
      <c r="F2" s="181"/>
      <c r="G2" s="181"/>
      <c r="I2" s="181"/>
    </row>
    <row r="3" spans="1:10" x14ac:dyDescent="0.3">
      <c r="A3" s="181"/>
      <c r="B3" s="36" t="s">
        <v>491</v>
      </c>
      <c r="C3" s="36"/>
      <c r="D3" s="36"/>
      <c r="E3" s="207"/>
      <c r="F3" s="207"/>
      <c r="G3" s="207"/>
      <c r="H3" s="36"/>
      <c r="I3" s="207"/>
    </row>
    <row r="4" spans="1:10" x14ac:dyDescent="0.3">
      <c r="A4" s="181"/>
      <c r="B4" s="36" t="s">
        <v>219</v>
      </c>
      <c r="C4" s="36"/>
      <c r="D4" s="36"/>
      <c r="E4" s="207"/>
      <c r="F4" s="207"/>
      <c r="G4" s="207"/>
      <c r="H4" s="36"/>
      <c r="I4" s="207"/>
    </row>
    <row r="5" spans="1:10" ht="29.25" customHeight="1" x14ac:dyDescent="0.3">
      <c r="A5" s="181"/>
      <c r="B5" s="657" t="s">
        <v>6</v>
      </c>
      <c r="C5" s="52" t="s">
        <v>292</v>
      </c>
      <c r="D5" s="58"/>
      <c r="E5" s="654" t="s">
        <v>1</v>
      </c>
      <c r="F5" s="655"/>
      <c r="G5" s="655"/>
      <c r="H5" s="655"/>
      <c r="I5" s="656"/>
      <c r="J5" s="49" t="s">
        <v>7</v>
      </c>
    </row>
    <row r="6" spans="1:10" ht="39" x14ac:dyDescent="0.3">
      <c r="A6" s="181"/>
      <c r="B6" s="658"/>
      <c r="C6" s="44"/>
      <c r="D6" s="45"/>
      <c r="E6" s="208" t="s">
        <v>13</v>
      </c>
      <c r="F6" s="209" t="s">
        <v>14</v>
      </c>
      <c r="G6" s="209" t="s">
        <v>15</v>
      </c>
      <c r="H6" s="390" t="s">
        <v>16</v>
      </c>
      <c r="I6" s="210" t="s">
        <v>207</v>
      </c>
      <c r="J6" s="53"/>
    </row>
    <row r="7" spans="1:10" s="37" customFormat="1" ht="60.75" x14ac:dyDescent="0.3">
      <c r="A7" s="184"/>
      <c r="B7" s="38" t="s">
        <v>220</v>
      </c>
      <c r="C7" s="659" t="s">
        <v>221</v>
      </c>
      <c r="D7" s="660"/>
      <c r="E7" s="211">
        <v>5</v>
      </c>
      <c r="F7" s="211">
        <v>5</v>
      </c>
      <c r="G7" s="211">
        <v>5</v>
      </c>
      <c r="H7" s="391">
        <v>5</v>
      </c>
      <c r="I7" s="212">
        <v>20</v>
      </c>
      <c r="J7" s="61" t="s">
        <v>222</v>
      </c>
    </row>
    <row r="8" spans="1:10" s="37" customFormat="1" ht="60.75" x14ac:dyDescent="0.3">
      <c r="A8" s="184"/>
      <c r="B8" s="39"/>
      <c r="C8" s="652" t="s">
        <v>223</v>
      </c>
      <c r="D8" s="661"/>
      <c r="E8" s="213">
        <v>2</v>
      </c>
      <c r="F8" s="213">
        <v>2</v>
      </c>
      <c r="G8" s="213">
        <v>3</v>
      </c>
      <c r="H8" s="46">
        <v>3</v>
      </c>
      <c r="I8" s="5">
        <v>10</v>
      </c>
      <c r="J8" s="9" t="s">
        <v>224</v>
      </c>
    </row>
    <row r="9" spans="1:10" ht="81" x14ac:dyDescent="0.3">
      <c r="A9" s="181"/>
      <c r="B9" s="38" t="s">
        <v>225</v>
      </c>
      <c r="C9" s="662" t="s">
        <v>226</v>
      </c>
      <c r="D9" s="663"/>
      <c r="E9" s="214" t="s">
        <v>227</v>
      </c>
      <c r="F9" s="214" t="s">
        <v>227</v>
      </c>
      <c r="G9" s="214" t="s">
        <v>227</v>
      </c>
      <c r="H9" s="392" t="s">
        <v>227</v>
      </c>
      <c r="I9" s="214" t="s">
        <v>228</v>
      </c>
      <c r="J9" s="62" t="s">
        <v>229</v>
      </c>
    </row>
    <row r="10" spans="1:10" ht="60.75" x14ac:dyDescent="0.3">
      <c r="A10" s="181"/>
      <c r="B10" s="40"/>
      <c r="C10" s="664"/>
      <c r="D10" s="663"/>
      <c r="E10" s="215"/>
      <c r="F10" s="215"/>
      <c r="G10" s="215"/>
      <c r="H10" s="393"/>
      <c r="I10" s="216"/>
      <c r="J10" s="41" t="s">
        <v>230</v>
      </c>
    </row>
    <row r="11" spans="1:10" ht="101.25" x14ac:dyDescent="0.3">
      <c r="A11" s="185"/>
      <c r="B11" s="40"/>
      <c r="C11" s="652" t="s">
        <v>231</v>
      </c>
      <c r="D11" s="653"/>
      <c r="E11" s="213">
        <v>1</v>
      </c>
      <c r="F11" s="213">
        <v>1</v>
      </c>
      <c r="G11" s="213">
        <v>1</v>
      </c>
      <c r="H11" s="46">
        <v>1</v>
      </c>
      <c r="I11" s="5">
        <v>4</v>
      </c>
      <c r="J11" s="71" t="s">
        <v>232</v>
      </c>
    </row>
    <row r="12" spans="1:10" ht="15" customHeight="1" x14ac:dyDescent="0.3">
      <c r="A12" s="181"/>
      <c r="B12" s="64"/>
      <c r="C12" s="65"/>
      <c r="D12" s="63"/>
      <c r="E12" s="217"/>
      <c r="F12" s="217"/>
      <c r="G12" s="217"/>
      <c r="H12" s="394"/>
      <c r="I12" s="218"/>
      <c r="J12" s="66"/>
    </row>
    <row r="13" spans="1:10" hidden="1" x14ac:dyDescent="0.3">
      <c r="A13" s="181"/>
      <c r="B13" s="37"/>
      <c r="C13" s="37"/>
      <c r="E13" s="37"/>
      <c r="F13" s="37"/>
      <c r="G13" s="37"/>
      <c r="H13" s="37"/>
      <c r="I13" s="37"/>
      <c r="J13" s="67"/>
    </row>
    <row r="14" spans="1:10" hidden="1" x14ac:dyDescent="0.3">
      <c r="A14" s="186"/>
      <c r="B14" s="69"/>
      <c r="C14" s="69"/>
      <c r="D14" s="69"/>
      <c r="E14" s="69"/>
      <c r="F14" s="69"/>
      <c r="G14" s="69"/>
      <c r="H14" s="69"/>
      <c r="I14" s="70"/>
      <c r="J14" s="68"/>
    </row>
    <row r="15" spans="1:10" s="203" customFormat="1" x14ac:dyDescent="0.3">
      <c r="A15" s="200"/>
      <c r="B15" s="651" t="s">
        <v>3</v>
      </c>
      <c r="C15" s="651"/>
      <c r="D15" s="651"/>
      <c r="E15" s="651"/>
      <c r="F15" s="651" t="s">
        <v>4</v>
      </c>
      <c r="G15" s="651"/>
      <c r="H15" s="651"/>
      <c r="I15" s="651"/>
      <c r="J15" s="651"/>
    </row>
    <row r="16" spans="1:10" s="203" customFormat="1" x14ac:dyDescent="0.3">
      <c r="A16" s="201"/>
      <c r="B16" s="651"/>
      <c r="C16" s="651"/>
      <c r="D16" s="651"/>
      <c r="E16" s="651"/>
      <c r="F16" s="651"/>
      <c r="G16" s="651"/>
      <c r="H16" s="651"/>
      <c r="I16" s="651"/>
      <c r="J16" s="651"/>
    </row>
    <row r="17" spans="1:10" s="203" customFormat="1" ht="40.5" x14ac:dyDescent="0.3">
      <c r="A17" s="204"/>
      <c r="B17" s="202" t="s">
        <v>9</v>
      </c>
      <c r="C17" s="205" t="s">
        <v>2</v>
      </c>
      <c r="D17" s="202" t="s">
        <v>293</v>
      </c>
      <c r="E17" s="202" t="s">
        <v>11</v>
      </c>
      <c r="F17" s="202" t="s">
        <v>13</v>
      </c>
      <c r="G17" s="202" t="s">
        <v>14</v>
      </c>
      <c r="H17" s="202" t="s">
        <v>15</v>
      </c>
      <c r="I17" s="202" t="s">
        <v>16</v>
      </c>
      <c r="J17" s="202" t="s">
        <v>12</v>
      </c>
    </row>
    <row r="18" spans="1:10" s="178" customFormat="1" ht="42.75" customHeight="1" x14ac:dyDescent="0.3">
      <c r="A18" s="25">
        <v>1</v>
      </c>
      <c r="B18" s="133" t="s">
        <v>354</v>
      </c>
      <c r="C18" s="14">
        <v>2.1</v>
      </c>
      <c r="D18" s="14">
        <v>1</v>
      </c>
      <c r="E18" s="14">
        <v>1</v>
      </c>
      <c r="F18" s="15">
        <f>SUM(F19:F20)</f>
        <v>15000000</v>
      </c>
      <c r="G18" s="15">
        <f>SUM(G19:G20)</f>
        <v>15000000</v>
      </c>
      <c r="H18" s="107">
        <f>SUM(H19:H20)</f>
        <v>15000000</v>
      </c>
      <c r="I18" s="15">
        <f>SUM(I19:I20)</f>
        <v>15000000</v>
      </c>
      <c r="J18" s="60" t="s">
        <v>352</v>
      </c>
    </row>
    <row r="19" spans="1:10" s="118" customFormat="1" ht="40.5" customHeight="1" x14ac:dyDescent="0.2">
      <c r="A19" s="229">
        <v>2</v>
      </c>
      <c r="B19" s="230" t="s">
        <v>360</v>
      </c>
      <c r="C19" s="25">
        <v>2.2000000000000002</v>
      </c>
      <c r="D19" s="25">
        <v>1</v>
      </c>
      <c r="E19" s="25">
        <v>1</v>
      </c>
      <c r="F19" s="231">
        <v>5000000</v>
      </c>
      <c r="G19" s="231">
        <v>5000000</v>
      </c>
      <c r="H19" s="116">
        <v>5000000</v>
      </c>
      <c r="I19" s="231">
        <v>5000000</v>
      </c>
      <c r="J19" s="60" t="s">
        <v>352</v>
      </c>
    </row>
    <row r="20" spans="1:10" s="118" customFormat="1" ht="42" customHeight="1" x14ac:dyDescent="0.2">
      <c r="A20" s="232">
        <v>3</v>
      </c>
      <c r="B20" s="230" t="s">
        <v>362</v>
      </c>
      <c r="C20" s="27">
        <v>2.5</v>
      </c>
      <c r="D20" s="27">
        <v>1</v>
      </c>
      <c r="E20" s="27">
        <v>1</v>
      </c>
      <c r="F20" s="120">
        <v>10000000</v>
      </c>
      <c r="G20" s="120">
        <v>10000000</v>
      </c>
      <c r="H20" s="120">
        <v>10000000</v>
      </c>
      <c r="I20" s="120">
        <v>10000000</v>
      </c>
      <c r="J20" s="114" t="s">
        <v>363</v>
      </c>
    </row>
    <row r="21" spans="1:10" s="26" customFormat="1" ht="40.5" x14ac:dyDescent="0.3">
      <c r="A21" s="25">
        <v>4</v>
      </c>
      <c r="B21" s="191" t="s">
        <v>355</v>
      </c>
      <c r="C21" s="384">
        <v>2.2000000000000002</v>
      </c>
      <c r="D21" s="27">
        <v>1</v>
      </c>
      <c r="E21" s="27">
        <v>1</v>
      </c>
      <c r="F21" s="206">
        <v>5000000</v>
      </c>
      <c r="G21" s="206">
        <v>5000000</v>
      </c>
      <c r="H21" s="206">
        <v>5000000</v>
      </c>
      <c r="I21" s="206">
        <v>5000000</v>
      </c>
      <c r="J21" s="114" t="s">
        <v>363</v>
      </c>
    </row>
    <row r="22" spans="1:10" s="26" customFormat="1" ht="40.5" x14ac:dyDescent="0.3">
      <c r="A22" s="229">
        <v>5</v>
      </c>
      <c r="B22" s="191" t="s">
        <v>21</v>
      </c>
      <c r="C22" s="384">
        <v>2.2999999999999998</v>
      </c>
      <c r="D22" s="27">
        <v>1</v>
      </c>
      <c r="E22" s="27">
        <v>1</v>
      </c>
      <c r="F22" s="206">
        <v>30000000</v>
      </c>
      <c r="G22" s="206">
        <v>30000000</v>
      </c>
      <c r="H22" s="206">
        <v>30000000</v>
      </c>
      <c r="I22" s="206">
        <v>30000000</v>
      </c>
      <c r="J22" s="234" t="s">
        <v>353</v>
      </c>
    </row>
    <row r="23" spans="1:10" s="26" customFormat="1" ht="40.5" x14ac:dyDescent="0.3">
      <c r="A23" s="232">
        <v>6</v>
      </c>
      <c r="B23" s="191" t="s">
        <v>338</v>
      </c>
      <c r="C23" s="384">
        <v>2.2999999999999998</v>
      </c>
      <c r="D23" s="27">
        <v>1</v>
      </c>
      <c r="E23" s="27">
        <v>1</v>
      </c>
      <c r="F23" s="206">
        <v>25000000</v>
      </c>
      <c r="G23" s="206">
        <v>25000000</v>
      </c>
      <c r="H23" s="206">
        <v>25000000</v>
      </c>
      <c r="I23" s="206">
        <v>25000000</v>
      </c>
      <c r="J23" s="114" t="s">
        <v>171</v>
      </c>
    </row>
    <row r="24" spans="1:10" s="26" customFormat="1" ht="40.5" x14ac:dyDescent="0.3">
      <c r="A24" s="25">
        <v>7</v>
      </c>
      <c r="B24" s="191" t="s">
        <v>359</v>
      </c>
      <c r="C24" s="384">
        <v>2.5</v>
      </c>
      <c r="D24" s="27">
        <v>1</v>
      </c>
      <c r="E24" s="27">
        <v>1</v>
      </c>
      <c r="F24" s="206">
        <v>15000000</v>
      </c>
      <c r="G24" s="206">
        <v>15000000</v>
      </c>
      <c r="H24" s="206">
        <v>15000000</v>
      </c>
      <c r="I24" s="206">
        <v>15000000</v>
      </c>
      <c r="J24" s="114" t="s">
        <v>352</v>
      </c>
    </row>
    <row r="25" spans="1:10" s="26" customFormat="1" ht="40.5" x14ac:dyDescent="0.3">
      <c r="A25" s="229">
        <v>8</v>
      </c>
      <c r="B25" s="191" t="s">
        <v>357</v>
      </c>
      <c r="C25" s="384">
        <v>2.2999999999999998</v>
      </c>
      <c r="D25" s="27">
        <v>1</v>
      </c>
      <c r="E25" s="27">
        <v>1</v>
      </c>
      <c r="F25" s="206">
        <v>20000000</v>
      </c>
      <c r="G25" s="206">
        <v>20000000</v>
      </c>
      <c r="H25" s="206">
        <v>20000000</v>
      </c>
      <c r="I25" s="206">
        <v>20000000</v>
      </c>
      <c r="J25" s="114" t="s">
        <v>363</v>
      </c>
    </row>
    <row r="26" spans="1:10" s="26" customFormat="1" ht="40.5" x14ac:dyDescent="0.3">
      <c r="A26" s="232">
        <v>9</v>
      </c>
      <c r="B26" s="191" t="s">
        <v>356</v>
      </c>
      <c r="C26" s="384">
        <v>2.2999999999999998</v>
      </c>
      <c r="D26" s="27">
        <v>1</v>
      </c>
      <c r="E26" s="27">
        <v>1</v>
      </c>
      <c r="F26" s="206">
        <v>25000000</v>
      </c>
      <c r="G26" s="206">
        <v>25000000</v>
      </c>
      <c r="H26" s="206">
        <v>25000000</v>
      </c>
      <c r="I26" s="206">
        <v>25000000</v>
      </c>
      <c r="J26" s="114" t="s">
        <v>363</v>
      </c>
    </row>
    <row r="27" spans="1:10" s="26" customFormat="1" ht="40.5" x14ac:dyDescent="0.3">
      <c r="A27" s="25">
        <v>10</v>
      </c>
      <c r="B27" s="191" t="s">
        <v>358</v>
      </c>
      <c r="C27" s="384">
        <v>2.4</v>
      </c>
      <c r="D27" s="27">
        <v>1</v>
      </c>
      <c r="E27" s="27">
        <v>1</v>
      </c>
      <c r="F27" s="206">
        <v>15000000</v>
      </c>
      <c r="G27" s="206">
        <v>15000000</v>
      </c>
      <c r="H27" s="206">
        <v>15000000</v>
      </c>
      <c r="I27" s="206">
        <v>15000000</v>
      </c>
      <c r="J27" s="114" t="s">
        <v>363</v>
      </c>
    </row>
    <row r="28" spans="1:10" s="26" customFormat="1" ht="40.5" x14ac:dyDescent="0.3">
      <c r="A28" s="187">
        <v>11</v>
      </c>
      <c r="B28" s="191" t="s">
        <v>361</v>
      </c>
      <c r="C28" s="384">
        <v>2.2999999999999998</v>
      </c>
      <c r="D28" s="27">
        <v>1</v>
      </c>
      <c r="E28" s="27">
        <v>1</v>
      </c>
      <c r="F28" s="206">
        <v>5000000</v>
      </c>
      <c r="G28" s="206">
        <v>5000000</v>
      </c>
      <c r="H28" s="206">
        <v>5000000</v>
      </c>
      <c r="I28" s="206">
        <v>5000000</v>
      </c>
      <c r="J28" s="114" t="s">
        <v>363</v>
      </c>
    </row>
    <row r="29" spans="1:10" ht="40.5" hidden="1" x14ac:dyDescent="0.3">
      <c r="A29" s="334"/>
      <c r="B29" s="335" t="s">
        <v>139</v>
      </c>
      <c r="C29" s="336"/>
      <c r="D29" s="337"/>
      <c r="E29" s="337"/>
      <c r="F29" s="338">
        <v>1000000</v>
      </c>
      <c r="G29" s="338">
        <v>1000000</v>
      </c>
      <c r="H29" s="395">
        <v>1000000</v>
      </c>
      <c r="I29" s="338">
        <v>1000000</v>
      </c>
      <c r="J29" s="339" t="s">
        <v>138</v>
      </c>
    </row>
    <row r="30" spans="1:10" ht="25.5" hidden="1" customHeight="1" x14ac:dyDescent="0.3">
      <c r="A30" s="198"/>
      <c r="B30" s="195" t="s">
        <v>305</v>
      </c>
      <c r="C30" s="219"/>
      <c r="D30" s="220"/>
      <c r="E30" s="220"/>
      <c r="F30" s="221">
        <v>2000000</v>
      </c>
      <c r="G30" s="221">
        <v>2000000</v>
      </c>
      <c r="H30" s="396">
        <v>2000000</v>
      </c>
      <c r="I30" s="221">
        <v>2000000</v>
      </c>
      <c r="J30" s="196" t="s">
        <v>140</v>
      </c>
    </row>
    <row r="31" spans="1:10" x14ac:dyDescent="0.3">
      <c r="A31" s="360"/>
      <c r="B31" s="665" t="s">
        <v>3</v>
      </c>
      <c r="C31" s="665"/>
      <c r="D31" s="665"/>
      <c r="E31" s="665"/>
      <c r="F31" s="665" t="s">
        <v>4</v>
      </c>
      <c r="G31" s="665"/>
      <c r="H31" s="665"/>
      <c r="I31" s="665"/>
      <c r="J31" s="665"/>
    </row>
    <row r="32" spans="1:10" x14ac:dyDescent="0.3">
      <c r="A32" s="383"/>
      <c r="B32" s="665"/>
      <c r="C32" s="665"/>
      <c r="D32" s="665"/>
      <c r="E32" s="665"/>
      <c r="F32" s="665"/>
      <c r="G32" s="665"/>
      <c r="H32" s="665"/>
      <c r="I32" s="665"/>
      <c r="J32" s="665"/>
    </row>
    <row r="33" spans="1:10" ht="40.5" x14ac:dyDescent="0.3">
      <c r="A33" s="369"/>
      <c r="B33" s="361" t="s">
        <v>9</v>
      </c>
      <c r="C33" s="363" t="s">
        <v>2</v>
      </c>
      <c r="D33" s="361" t="s">
        <v>293</v>
      </c>
      <c r="E33" s="361" t="s">
        <v>11</v>
      </c>
      <c r="F33" s="361" t="s">
        <v>13</v>
      </c>
      <c r="G33" s="361" t="s">
        <v>14</v>
      </c>
      <c r="H33" s="361" t="s">
        <v>15</v>
      </c>
      <c r="I33" s="361" t="s">
        <v>16</v>
      </c>
      <c r="J33" s="361" t="s">
        <v>12</v>
      </c>
    </row>
    <row r="34" spans="1:10" s="26" customFormat="1" ht="46.5" customHeight="1" x14ac:dyDescent="0.3">
      <c r="A34" s="380">
        <v>12</v>
      </c>
      <c r="B34" s="19" t="s">
        <v>505</v>
      </c>
      <c r="C34" s="384">
        <v>2.1</v>
      </c>
      <c r="D34" s="27">
        <v>1</v>
      </c>
      <c r="E34" s="27">
        <v>1</v>
      </c>
      <c r="F34" s="379">
        <v>3000000</v>
      </c>
      <c r="G34" s="379">
        <v>4000000</v>
      </c>
      <c r="H34" s="397">
        <v>5000000</v>
      </c>
      <c r="I34" s="379">
        <v>5000000</v>
      </c>
      <c r="J34" s="28" t="s">
        <v>504</v>
      </c>
    </row>
    <row r="35" spans="1:10" s="407" customFormat="1" ht="26.25" customHeight="1" x14ac:dyDescent="0.3">
      <c r="A35" s="401"/>
      <c r="B35" s="402"/>
      <c r="C35" s="403"/>
      <c r="D35" s="403" t="s">
        <v>518</v>
      </c>
      <c r="E35" s="404"/>
      <c r="F35" s="405">
        <f>SUM(F18:F34)</f>
        <v>176000000</v>
      </c>
      <c r="G35" s="405">
        <f>SUM(G18:G34)</f>
        <v>177000000</v>
      </c>
      <c r="H35" s="405">
        <f>SUM(H18:H34)</f>
        <v>178000000</v>
      </c>
      <c r="I35" s="405">
        <f>SUM(I18:I34)</f>
        <v>178000000</v>
      </c>
      <c r="J35" s="406"/>
    </row>
    <row r="36" spans="1:10" s="343" customFormat="1" ht="19.5" customHeight="1" x14ac:dyDescent="0.2">
      <c r="A36" s="340"/>
      <c r="B36" s="341" t="s">
        <v>487</v>
      </c>
      <c r="C36" s="340"/>
      <c r="D36" s="341"/>
      <c r="E36" s="341"/>
      <c r="F36" s="342"/>
      <c r="G36" s="342"/>
      <c r="H36" s="342"/>
      <c r="I36" s="342"/>
      <c r="J36" s="341"/>
    </row>
    <row r="37" spans="1:10" s="26" customFormat="1" ht="40.5" x14ac:dyDescent="0.3">
      <c r="A37" s="25">
        <v>1</v>
      </c>
      <c r="B37" s="19" t="s">
        <v>132</v>
      </c>
      <c r="C37" s="229">
        <v>2.2000000000000002</v>
      </c>
      <c r="D37" s="27">
        <v>2</v>
      </c>
      <c r="E37" s="27">
        <v>1</v>
      </c>
      <c r="F37" s="107">
        <v>3000000</v>
      </c>
      <c r="G37" s="107">
        <v>3000000</v>
      </c>
      <c r="H37" s="107">
        <v>3000000</v>
      </c>
      <c r="I37" s="107">
        <v>3000000</v>
      </c>
      <c r="J37" s="28" t="s">
        <v>37</v>
      </c>
    </row>
    <row r="38" spans="1:10" ht="26.25" customHeight="1" x14ac:dyDescent="0.3">
      <c r="A38" s="25">
        <v>2</v>
      </c>
      <c r="B38" s="74" t="s">
        <v>340</v>
      </c>
      <c r="C38" s="229">
        <v>2.2000000000000002</v>
      </c>
      <c r="D38" s="27">
        <v>2</v>
      </c>
      <c r="E38" s="27">
        <v>1</v>
      </c>
      <c r="F38" s="107"/>
      <c r="G38" s="107"/>
      <c r="H38" s="398">
        <v>311600</v>
      </c>
      <c r="I38" s="100">
        <v>311600</v>
      </c>
      <c r="J38" s="86" t="s">
        <v>341</v>
      </c>
    </row>
    <row r="39" spans="1:10" ht="24" customHeight="1" x14ac:dyDescent="0.3">
      <c r="A39" s="25">
        <v>3</v>
      </c>
      <c r="B39" s="74" t="s">
        <v>342</v>
      </c>
      <c r="C39" s="229">
        <v>2.2000000000000002</v>
      </c>
      <c r="D39" s="27">
        <v>2</v>
      </c>
      <c r="E39" s="27">
        <v>1</v>
      </c>
      <c r="F39" s="107"/>
      <c r="G39" s="107"/>
      <c r="H39" s="398">
        <v>300000</v>
      </c>
      <c r="I39" s="100">
        <v>300000</v>
      </c>
      <c r="J39" s="86" t="s">
        <v>341</v>
      </c>
    </row>
    <row r="40" spans="1:10" x14ac:dyDescent="0.3">
      <c r="A40" s="25">
        <v>4</v>
      </c>
      <c r="B40" s="29" t="s">
        <v>519</v>
      </c>
      <c r="C40" s="229">
        <v>2.2000000000000002</v>
      </c>
      <c r="D40" s="27">
        <v>2</v>
      </c>
      <c r="E40" s="27">
        <v>1</v>
      </c>
      <c r="F40" s="107"/>
      <c r="G40" s="107"/>
      <c r="H40" s="398">
        <v>197400</v>
      </c>
      <c r="I40" s="100">
        <v>197400</v>
      </c>
      <c r="J40" s="86" t="s">
        <v>341</v>
      </c>
    </row>
    <row r="41" spans="1:10" ht="40.5" x14ac:dyDescent="0.3">
      <c r="A41" s="25">
        <v>5</v>
      </c>
      <c r="B41" s="29" t="s">
        <v>343</v>
      </c>
      <c r="C41" s="229">
        <v>2.2000000000000002</v>
      </c>
      <c r="D41" s="27">
        <v>2</v>
      </c>
      <c r="E41" s="27">
        <v>1</v>
      </c>
      <c r="F41" s="107"/>
      <c r="G41" s="107"/>
      <c r="H41" s="398">
        <v>362800</v>
      </c>
      <c r="I41" s="100">
        <v>362800</v>
      </c>
      <c r="J41" s="86" t="s">
        <v>341</v>
      </c>
    </row>
    <row r="42" spans="1:10" ht="40.5" x14ac:dyDescent="0.3">
      <c r="A42" s="25">
        <v>6</v>
      </c>
      <c r="B42" s="29" t="s">
        <v>344</v>
      </c>
      <c r="C42" s="229">
        <v>2.2000000000000002</v>
      </c>
      <c r="D42" s="27">
        <v>2</v>
      </c>
      <c r="E42" s="27">
        <v>1</v>
      </c>
      <c r="F42" s="107"/>
      <c r="G42" s="107"/>
      <c r="H42" s="398">
        <v>23000</v>
      </c>
      <c r="I42" s="100">
        <v>23000</v>
      </c>
      <c r="J42" s="86" t="s">
        <v>341</v>
      </c>
    </row>
    <row r="43" spans="1:10" x14ac:dyDescent="0.3">
      <c r="A43" s="25">
        <v>7</v>
      </c>
      <c r="B43" s="74" t="s">
        <v>345</v>
      </c>
      <c r="C43" s="229">
        <v>2.2000000000000002</v>
      </c>
      <c r="D43" s="27">
        <v>2</v>
      </c>
      <c r="E43" s="27">
        <v>1</v>
      </c>
      <c r="F43" s="107"/>
      <c r="G43" s="107"/>
      <c r="H43" s="398">
        <v>200000</v>
      </c>
      <c r="I43" s="100">
        <v>200000</v>
      </c>
      <c r="J43" s="86" t="s">
        <v>341</v>
      </c>
    </row>
    <row r="44" spans="1:10" x14ac:dyDescent="0.3">
      <c r="A44" s="25">
        <v>8</v>
      </c>
      <c r="B44" s="74" t="s">
        <v>346</v>
      </c>
      <c r="C44" s="229">
        <v>2.2000000000000002</v>
      </c>
      <c r="D44" s="27">
        <v>2</v>
      </c>
      <c r="E44" s="27">
        <v>1</v>
      </c>
      <c r="F44" s="107"/>
      <c r="G44" s="107"/>
      <c r="H44" s="398">
        <v>170000</v>
      </c>
      <c r="I44" s="100">
        <v>170000</v>
      </c>
      <c r="J44" s="86" t="s">
        <v>341</v>
      </c>
    </row>
    <row r="45" spans="1:10" x14ac:dyDescent="0.3">
      <c r="A45" s="25">
        <v>9</v>
      </c>
      <c r="B45" s="74" t="s">
        <v>347</v>
      </c>
      <c r="C45" s="229">
        <v>2.2000000000000002</v>
      </c>
      <c r="D45" s="27">
        <v>2</v>
      </c>
      <c r="E45" s="27">
        <v>1</v>
      </c>
      <c r="F45" s="107"/>
      <c r="G45" s="107"/>
      <c r="H45" s="398">
        <v>20000</v>
      </c>
      <c r="I45" s="100">
        <v>20000</v>
      </c>
      <c r="J45" s="86" t="s">
        <v>341</v>
      </c>
    </row>
    <row r="46" spans="1:10" ht="40.5" x14ac:dyDescent="0.3">
      <c r="A46" s="25">
        <v>10</v>
      </c>
      <c r="B46" s="29" t="s">
        <v>348</v>
      </c>
      <c r="C46" s="229">
        <v>2.2000000000000002</v>
      </c>
      <c r="D46" s="27">
        <v>2</v>
      </c>
      <c r="E46" s="27">
        <v>1</v>
      </c>
      <c r="F46" s="107"/>
      <c r="G46" s="107"/>
      <c r="H46" s="398">
        <v>425000</v>
      </c>
      <c r="I46" s="100">
        <v>425000</v>
      </c>
      <c r="J46" s="86" t="s">
        <v>341</v>
      </c>
    </row>
    <row r="47" spans="1:10" x14ac:dyDescent="0.3">
      <c r="A47" s="25">
        <v>11</v>
      </c>
      <c r="B47" s="74" t="s">
        <v>349</v>
      </c>
      <c r="C47" s="229">
        <v>2.2000000000000002</v>
      </c>
      <c r="D47" s="27">
        <v>2</v>
      </c>
      <c r="E47" s="27">
        <v>1</v>
      </c>
      <c r="F47" s="107"/>
      <c r="G47" s="107"/>
      <c r="H47" s="398">
        <v>125250</v>
      </c>
      <c r="I47" s="100">
        <v>125250</v>
      </c>
      <c r="J47" s="86" t="s">
        <v>341</v>
      </c>
    </row>
    <row r="48" spans="1:10" x14ac:dyDescent="0.3">
      <c r="A48" s="25">
        <v>12</v>
      </c>
      <c r="B48" s="74" t="s">
        <v>350</v>
      </c>
      <c r="C48" s="229">
        <v>2.2000000000000002</v>
      </c>
      <c r="D48" s="27">
        <v>2</v>
      </c>
      <c r="E48" s="27">
        <v>1</v>
      </c>
      <c r="F48" s="107"/>
      <c r="G48" s="107"/>
      <c r="H48" s="398">
        <v>92500</v>
      </c>
      <c r="I48" s="100">
        <v>92500</v>
      </c>
      <c r="J48" s="86" t="s">
        <v>341</v>
      </c>
    </row>
    <row r="49" spans="1:10" s="36" customFormat="1" x14ac:dyDescent="0.3">
      <c r="A49" s="408"/>
      <c r="B49" s="400" t="s">
        <v>518</v>
      </c>
      <c r="C49" s="409"/>
      <c r="D49" s="228"/>
      <c r="E49" s="228"/>
      <c r="F49" s="410">
        <f>SUM(F37:F48)</f>
        <v>3000000</v>
      </c>
      <c r="G49" s="410">
        <f>SUM(G37:G48)</f>
        <v>3000000</v>
      </c>
      <c r="H49" s="410">
        <f>SUM(H37:H48)</f>
        <v>5227550</v>
      </c>
      <c r="I49" s="410">
        <f>SUM(I37:I48)</f>
        <v>5227550</v>
      </c>
      <c r="J49" s="411"/>
    </row>
    <row r="50" spans="1:10" x14ac:dyDescent="0.3">
      <c r="A50" s="360"/>
      <c r="B50" s="665" t="s">
        <v>3</v>
      </c>
      <c r="C50" s="665"/>
      <c r="D50" s="665"/>
      <c r="E50" s="665"/>
      <c r="F50" s="665" t="s">
        <v>4</v>
      </c>
      <c r="G50" s="665"/>
      <c r="H50" s="665"/>
      <c r="I50" s="665"/>
      <c r="J50" s="665"/>
    </row>
    <row r="51" spans="1:10" x14ac:dyDescent="0.3">
      <c r="A51" s="383"/>
      <c r="B51" s="665"/>
      <c r="C51" s="665"/>
      <c r="D51" s="665"/>
      <c r="E51" s="665"/>
      <c r="F51" s="665"/>
      <c r="G51" s="665"/>
      <c r="H51" s="665"/>
      <c r="I51" s="665"/>
      <c r="J51" s="665"/>
    </row>
    <row r="52" spans="1:10" ht="40.5" x14ac:dyDescent="0.3">
      <c r="A52" s="369"/>
      <c r="B52" s="361" t="s">
        <v>9</v>
      </c>
      <c r="C52" s="363" t="s">
        <v>2</v>
      </c>
      <c r="D52" s="361" t="s">
        <v>293</v>
      </c>
      <c r="E52" s="361" t="s">
        <v>11</v>
      </c>
      <c r="F52" s="361" t="s">
        <v>13</v>
      </c>
      <c r="G52" s="361" t="s">
        <v>14</v>
      </c>
      <c r="H52" s="361" t="s">
        <v>15</v>
      </c>
      <c r="I52" s="361" t="s">
        <v>16</v>
      </c>
      <c r="J52" s="361" t="s">
        <v>12</v>
      </c>
    </row>
    <row r="53" spans="1:10" s="343" customFormat="1" ht="19.5" customHeight="1" x14ac:dyDescent="0.2">
      <c r="A53" s="340"/>
      <c r="B53" s="341" t="s">
        <v>513</v>
      </c>
      <c r="C53" s="340"/>
      <c r="D53" s="341"/>
      <c r="E53" s="341"/>
      <c r="F53" s="342"/>
      <c r="G53" s="342"/>
      <c r="H53" s="342"/>
      <c r="I53" s="342"/>
      <c r="J53" s="341"/>
    </row>
    <row r="54" spans="1:10" x14ac:dyDescent="0.3">
      <c r="A54" s="378">
        <v>1</v>
      </c>
      <c r="B54" s="399" t="s">
        <v>514</v>
      </c>
      <c r="C54" s="229">
        <v>2.2000000000000002</v>
      </c>
      <c r="D54" s="27">
        <v>2</v>
      </c>
      <c r="E54" s="27">
        <v>1</v>
      </c>
      <c r="F54" s="107"/>
      <c r="G54" s="107">
        <v>1000000</v>
      </c>
      <c r="H54" s="107">
        <v>1000000</v>
      </c>
      <c r="I54" s="107">
        <v>1000000</v>
      </c>
      <c r="J54" s="86" t="s">
        <v>515</v>
      </c>
    </row>
    <row r="55" spans="1:10" s="20" customFormat="1" ht="40.5" x14ac:dyDescent="0.2">
      <c r="A55" s="378">
        <v>2</v>
      </c>
      <c r="B55" s="6" t="s">
        <v>516</v>
      </c>
      <c r="C55" s="25">
        <v>2.2000000000000002</v>
      </c>
      <c r="D55" s="27">
        <v>2</v>
      </c>
      <c r="E55" s="27">
        <v>1</v>
      </c>
      <c r="F55" s="107"/>
      <c r="G55" s="107">
        <v>1000000</v>
      </c>
      <c r="H55" s="107">
        <v>1000000</v>
      </c>
      <c r="I55" s="107">
        <v>1000000</v>
      </c>
      <c r="J55" s="86" t="s">
        <v>515</v>
      </c>
    </row>
    <row r="56" spans="1:10" s="36" customFormat="1" x14ac:dyDescent="0.3">
      <c r="A56" s="412"/>
      <c r="B56" s="413" t="s">
        <v>518</v>
      </c>
      <c r="C56" s="83"/>
      <c r="D56" s="413"/>
      <c r="E56" s="413"/>
      <c r="F56" s="413"/>
      <c r="G56" s="414">
        <f>SUM(G54:G55)</f>
        <v>2000000</v>
      </c>
      <c r="H56" s="414">
        <f>SUM(H54:H55)</f>
        <v>2000000</v>
      </c>
      <c r="I56" s="414">
        <f>SUM(I54:I55)</f>
        <v>2000000</v>
      </c>
      <c r="J56" s="413"/>
    </row>
  </sheetData>
  <autoFilter ref="A17:J48" xr:uid="{00000000-0009-0000-0000-000001000000}"/>
  <mergeCells count="16">
    <mergeCell ref="B50:E51"/>
    <mergeCell ref="F50:I51"/>
    <mergeCell ref="J50:J51"/>
    <mergeCell ref="B31:E32"/>
    <mergeCell ref="F31:I32"/>
    <mergeCell ref="J31:J32"/>
    <mergeCell ref="B15:E16"/>
    <mergeCell ref="F15:I16"/>
    <mergeCell ref="J15:J16"/>
    <mergeCell ref="C11:D11"/>
    <mergeCell ref="E5:I5"/>
    <mergeCell ref="B5:B6"/>
    <mergeCell ref="C7:D7"/>
    <mergeCell ref="C8:D8"/>
    <mergeCell ref="C9:D9"/>
    <mergeCell ref="C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&amp;C&amp;"TH SarabunIT๙,ธรรมดา"ยุทธศษสตร์ที่ 2 หน้าที่  &amp;N&amp;R&amp;"TH SarabunIT๙,ธรรมดา"แผนพัฒนาจังหวัดราชบุรี พ.ศ.2557-2560</oddFooter>
  </headerFooter>
  <rowBreaks count="2" manualBreakCount="2">
    <brk id="14" max="16383" man="1"/>
    <brk id="3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7"/>
  <sheetViews>
    <sheetView topLeftCell="A361" zoomScaleSheetLayoutView="91" workbookViewId="0">
      <selection activeCell="F370" sqref="F370"/>
    </sheetView>
  </sheetViews>
  <sheetFormatPr defaultColWidth="9" defaultRowHeight="20.25" x14ac:dyDescent="0.3"/>
  <cols>
    <col min="1" max="1" width="5.375" style="151" customWidth="1"/>
    <col min="2" max="2" width="38.375" style="26" customWidth="1"/>
    <col min="3" max="3" width="7.625" style="136" customWidth="1"/>
    <col min="4" max="4" width="7.625" style="26" customWidth="1"/>
    <col min="5" max="5" width="9.625" style="26" customWidth="1"/>
    <col min="6" max="9" width="13.625" style="26" customWidth="1"/>
    <col min="10" max="10" width="19.125" style="26" customWidth="1"/>
    <col min="11" max="16384" width="9" style="26"/>
  </cols>
  <sheetData>
    <row r="1" spans="1:10" x14ac:dyDescent="0.3">
      <c r="J1" s="246" t="s">
        <v>0</v>
      </c>
    </row>
    <row r="2" spans="1:10" x14ac:dyDescent="0.3">
      <c r="B2" s="247" t="s">
        <v>291</v>
      </c>
    </row>
    <row r="3" spans="1:10" ht="20.25" customHeight="1" x14ac:dyDescent="0.3">
      <c r="A3" s="178"/>
      <c r="B3" s="248" t="s">
        <v>492</v>
      </c>
      <c r="C3" s="249"/>
      <c r="D3" s="248"/>
      <c r="E3" s="248"/>
      <c r="F3" s="248"/>
      <c r="G3" s="248"/>
      <c r="H3" s="248"/>
      <c r="I3" s="248"/>
    </row>
    <row r="4" spans="1:10" ht="20.25" customHeight="1" x14ac:dyDescent="0.3">
      <c r="A4" s="178"/>
      <c r="B4" s="248" t="s">
        <v>463</v>
      </c>
      <c r="C4" s="249"/>
      <c r="D4" s="248"/>
      <c r="E4" s="248"/>
      <c r="F4" s="248"/>
      <c r="G4" s="248"/>
      <c r="H4" s="248"/>
      <c r="I4" s="248"/>
    </row>
    <row r="5" spans="1:10" x14ac:dyDescent="0.3">
      <c r="A5" s="178"/>
      <c r="B5" s="678" t="s">
        <v>6</v>
      </c>
      <c r="C5" s="673" t="s">
        <v>8</v>
      </c>
      <c r="D5" s="674"/>
      <c r="E5" s="675" t="s">
        <v>1</v>
      </c>
      <c r="F5" s="676"/>
      <c r="G5" s="676"/>
      <c r="H5" s="676"/>
      <c r="I5" s="677"/>
      <c r="J5" s="250" t="s">
        <v>7</v>
      </c>
    </row>
    <row r="6" spans="1:10" ht="41.25" customHeight="1" x14ac:dyDescent="0.3">
      <c r="A6" s="178"/>
      <c r="B6" s="679"/>
      <c r="C6" s="251"/>
      <c r="D6" s="252"/>
      <c r="E6" s="253" t="s">
        <v>13</v>
      </c>
      <c r="F6" s="254" t="s">
        <v>14</v>
      </c>
      <c r="G6" s="254" t="s">
        <v>15</v>
      </c>
      <c r="H6" s="254" t="s">
        <v>16</v>
      </c>
      <c r="I6" s="255" t="s">
        <v>209</v>
      </c>
      <c r="J6" s="256"/>
    </row>
    <row r="7" spans="1:10" s="161" customFormat="1" ht="103.5" customHeight="1" x14ac:dyDescent="0.3">
      <c r="A7" s="257"/>
      <c r="B7" s="258" t="s">
        <v>210</v>
      </c>
      <c r="C7" s="680" t="s">
        <v>323</v>
      </c>
      <c r="D7" s="681"/>
      <c r="E7" s="259">
        <v>60</v>
      </c>
      <c r="F7" s="259">
        <v>70</v>
      </c>
      <c r="G7" s="259">
        <v>80</v>
      </c>
      <c r="H7" s="259">
        <v>90</v>
      </c>
      <c r="I7" s="260">
        <v>75</v>
      </c>
      <c r="J7" s="261" t="s">
        <v>211</v>
      </c>
    </row>
    <row r="8" spans="1:10" s="161" customFormat="1" ht="86.25" customHeight="1" x14ac:dyDescent="0.3">
      <c r="A8" s="257"/>
      <c r="B8" s="262"/>
      <c r="C8" s="682" t="s">
        <v>212</v>
      </c>
      <c r="D8" s="683"/>
      <c r="E8" s="263">
        <v>60</v>
      </c>
      <c r="F8" s="263">
        <v>70</v>
      </c>
      <c r="G8" s="264">
        <v>80</v>
      </c>
      <c r="H8" s="263">
        <v>90</v>
      </c>
      <c r="I8" s="263">
        <v>75</v>
      </c>
      <c r="J8" s="265" t="s">
        <v>213</v>
      </c>
    </row>
    <row r="9" spans="1:10" s="269" customFormat="1" ht="123.75" customHeight="1" x14ac:dyDescent="0.3">
      <c r="A9" s="266"/>
      <c r="B9" s="258" t="s">
        <v>215</v>
      </c>
      <c r="C9" s="684" t="s">
        <v>216</v>
      </c>
      <c r="D9" s="685"/>
      <c r="E9" s="267">
        <v>60</v>
      </c>
      <c r="F9" s="267">
        <v>70</v>
      </c>
      <c r="G9" s="267">
        <v>80</v>
      </c>
      <c r="H9" s="267">
        <v>90</v>
      </c>
      <c r="I9" s="109">
        <v>75</v>
      </c>
      <c r="J9" s="268" t="s">
        <v>214</v>
      </c>
    </row>
    <row r="10" spans="1:10" s="274" customFormat="1" ht="84" customHeight="1" x14ac:dyDescent="0.3">
      <c r="A10" s="270"/>
      <c r="B10" s="271"/>
      <c r="C10" s="671" t="s">
        <v>218</v>
      </c>
      <c r="D10" s="672"/>
      <c r="E10" s="272">
        <v>60</v>
      </c>
      <c r="F10" s="272">
        <v>70</v>
      </c>
      <c r="G10" s="272">
        <v>80</v>
      </c>
      <c r="H10" s="272">
        <v>90</v>
      </c>
      <c r="I10" s="27">
        <v>75</v>
      </c>
      <c r="J10" s="273" t="s">
        <v>217</v>
      </c>
    </row>
    <row r="11" spans="1:10" s="274" customFormat="1" x14ac:dyDescent="0.3">
      <c r="A11" s="344"/>
      <c r="B11" s="345"/>
      <c r="C11" s="346"/>
      <c r="D11" s="347"/>
      <c r="E11" s="348"/>
      <c r="F11" s="348"/>
      <c r="G11" s="348"/>
      <c r="H11" s="348"/>
      <c r="I11" s="333"/>
      <c r="J11" s="349"/>
    </row>
    <row r="12" spans="1:10" x14ac:dyDescent="0.3">
      <c r="A12" s="381"/>
      <c r="B12" s="666" t="s">
        <v>3</v>
      </c>
      <c r="C12" s="666"/>
      <c r="D12" s="666"/>
      <c r="E12" s="666"/>
      <c r="F12" s="666" t="s">
        <v>4</v>
      </c>
      <c r="G12" s="666"/>
      <c r="H12" s="666"/>
      <c r="I12" s="666"/>
      <c r="J12" s="666"/>
    </row>
    <row r="13" spans="1:10" x14ac:dyDescent="0.3">
      <c r="A13" s="382"/>
      <c r="B13" s="686"/>
      <c r="C13" s="686"/>
      <c r="D13" s="686"/>
      <c r="E13" s="686"/>
      <c r="F13" s="686"/>
      <c r="G13" s="686"/>
      <c r="H13" s="686"/>
      <c r="I13" s="686"/>
      <c r="J13" s="667"/>
    </row>
    <row r="14" spans="1:10" s="161" customFormat="1" ht="39" x14ac:dyDescent="0.3">
      <c r="A14" s="385"/>
      <c r="B14" s="386" t="s">
        <v>9</v>
      </c>
      <c r="C14" s="387" t="s">
        <v>2</v>
      </c>
      <c r="D14" s="386" t="s">
        <v>10</v>
      </c>
      <c r="E14" s="386" t="s">
        <v>11</v>
      </c>
      <c r="F14" s="386" t="s">
        <v>13</v>
      </c>
      <c r="G14" s="386" t="s">
        <v>14</v>
      </c>
      <c r="H14" s="386" t="s">
        <v>15</v>
      </c>
      <c r="I14" s="386" t="s">
        <v>16</v>
      </c>
      <c r="J14" s="388" t="s">
        <v>12</v>
      </c>
    </row>
    <row r="15" spans="1:10" s="110" customFormat="1" ht="44.25" customHeight="1" x14ac:dyDescent="0.2">
      <c r="A15" s="283">
        <v>1</v>
      </c>
      <c r="B15" s="188" t="s">
        <v>339</v>
      </c>
      <c r="C15" s="109">
        <v>3.2</v>
      </c>
      <c r="D15" s="109">
        <v>1</v>
      </c>
      <c r="E15" s="109">
        <v>2</v>
      </c>
      <c r="F15" s="389">
        <f>SUM(F16:F18)</f>
        <v>105038600</v>
      </c>
      <c r="G15" s="389">
        <f>SUM(G16:G17)</f>
        <v>100000000</v>
      </c>
      <c r="H15" s="389">
        <f>SUM(H16:H17)</f>
        <v>100000000</v>
      </c>
      <c r="I15" s="389">
        <f>SUM(I16:I17)</f>
        <v>100000000</v>
      </c>
      <c r="J15" s="189" t="s">
        <v>353</v>
      </c>
    </row>
    <row r="16" spans="1:10" s="110" customFormat="1" ht="45" hidden="1" customHeight="1" x14ac:dyDescent="0.2">
      <c r="A16" s="179"/>
      <c r="B16" s="188" t="s">
        <v>136</v>
      </c>
      <c r="C16" s="109"/>
      <c r="D16" s="180">
        <v>1</v>
      </c>
      <c r="E16" s="180">
        <v>2</v>
      </c>
      <c r="F16" s="190">
        <v>100000000</v>
      </c>
      <c r="G16" s="190">
        <v>100000000</v>
      </c>
      <c r="H16" s="223">
        <v>100000000</v>
      </c>
      <c r="I16" s="190">
        <v>100000000</v>
      </c>
      <c r="J16" s="189" t="s">
        <v>40</v>
      </c>
    </row>
    <row r="17" spans="1:10" s="110" customFormat="1" ht="44.25" hidden="1" customHeight="1" x14ac:dyDescent="0.2">
      <c r="A17" s="179"/>
      <c r="B17" s="188" t="s">
        <v>135</v>
      </c>
      <c r="C17" s="109"/>
      <c r="D17" s="180">
        <v>1</v>
      </c>
      <c r="E17" s="180">
        <v>2</v>
      </c>
      <c r="F17" s="190">
        <v>1979000</v>
      </c>
      <c r="G17" s="190">
        <v>0</v>
      </c>
      <c r="H17" s="223">
        <v>0</v>
      </c>
      <c r="I17" s="190">
        <v>0</v>
      </c>
      <c r="J17" s="189" t="s">
        <v>134</v>
      </c>
    </row>
    <row r="18" spans="1:10" s="110" customFormat="1" ht="44.25" hidden="1" customHeight="1" x14ac:dyDescent="0.2">
      <c r="A18" s="179"/>
      <c r="B18" s="188" t="s">
        <v>137</v>
      </c>
      <c r="C18" s="109"/>
      <c r="D18" s="180">
        <v>1</v>
      </c>
      <c r="E18" s="180">
        <v>2</v>
      </c>
      <c r="F18" s="190">
        <v>3059600</v>
      </c>
      <c r="G18" s="190"/>
      <c r="H18" s="223"/>
      <c r="I18" s="190"/>
      <c r="J18" s="189" t="s">
        <v>134</v>
      </c>
    </row>
    <row r="19" spans="1:10" s="110" customFormat="1" ht="23.25" customHeight="1" x14ac:dyDescent="0.2">
      <c r="A19" s="179">
        <v>2</v>
      </c>
      <c r="B19" s="188" t="s">
        <v>364</v>
      </c>
      <c r="C19" s="109">
        <v>3.2</v>
      </c>
      <c r="D19" s="180">
        <v>1</v>
      </c>
      <c r="E19" s="180">
        <v>2</v>
      </c>
      <c r="F19" s="190">
        <v>50000000</v>
      </c>
      <c r="G19" s="190">
        <v>50000000</v>
      </c>
      <c r="H19" s="190">
        <v>50000000</v>
      </c>
      <c r="I19" s="190">
        <v>50000000</v>
      </c>
      <c r="J19" s="189" t="s">
        <v>18</v>
      </c>
    </row>
    <row r="20" spans="1:10" s="110" customFormat="1" ht="39" x14ac:dyDescent="0.2">
      <c r="A20" s="179">
        <v>3</v>
      </c>
      <c r="B20" s="188" t="s">
        <v>365</v>
      </c>
      <c r="C20" s="109">
        <v>3.2</v>
      </c>
      <c r="D20" s="180">
        <v>1</v>
      </c>
      <c r="E20" s="180">
        <v>2</v>
      </c>
      <c r="F20" s="190">
        <v>15000000</v>
      </c>
      <c r="G20" s="190">
        <v>15000000</v>
      </c>
      <c r="H20" s="190">
        <v>15000000</v>
      </c>
      <c r="I20" s="190">
        <v>15000000</v>
      </c>
      <c r="J20" s="189" t="s">
        <v>374</v>
      </c>
    </row>
    <row r="21" spans="1:10" s="110" customFormat="1" ht="24" customHeight="1" x14ac:dyDescent="0.2">
      <c r="A21" s="179">
        <v>4</v>
      </c>
      <c r="B21" s="188" t="s">
        <v>506</v>
      </c>
      <c r="C21" s="109">
        <v>3.2</v>
      </c>
      <c r="D21" s="180">
        <v>1</v>
      </c>
      <c r="E21" s="180">
        <v>2</v>
      </c>
      <c r="F21" s="190">
        <v>0</v>
      </c>
      <c r="G21" s="190">
        <v>10000000</v>
      </c>
      <c r="H21" s="190">
        <v>10000000</v>
      </c>
      <c r="I21" s="190">
        <v>10000000</v>
      </c>
      <c r="J21" s="189" t="s">
        <v>507</v>
      </c>
    </row>
    <row r="22" spans="1:10" s="110" customFormat="1" ht="24" customHeight="1" x14ac:dyDescent="0.2">
      <c r="A22" s="179">
        <v>5</v>
      </c>
      <c r="B22" s="188" t="s">
        <v>508</v>
      </c>
      <c r="C22" s="109">
        <v>3.2</v>
      </c>
      <c r="D22" s="180">
        <v>1</v>
      </c>
      <c r="E22" s="180">
        <v>2</v>
      </c>
      <c r="F22" s="190"/>
      <c r="G22" s="190">
        <v>5000000</v>
      </c>
      <c r="H22" s="190">
        <v>5000000</v>
      </c>
      <c r="I22" s="190">
        <v>5000000</v>
      </c>
      <c r="J22" s="189" t="s">
        <v>509</v>
      </c>
    </row>
    <row r="23" spans="1:10" s="110" customFormat="1" ht="25.5" customHeight="1" x14ac:dyDescent="0.2">
      <c r="A23" s="179">
        <v>6</v>
      </c>
      <c r="B23" s="188" t="s">
        <v>366</v>
      </c>
      <c r="C23" s="109">
        <v>3.2</v>
      </c>
      <c r="D23" s="180">
        <v>1</v>
      </c>
      <c r="E23" s="180">
        <v>2</v>
      </c>
      <c r="F23" s="190">
        <v>10000000</v>
      </c>
      <c r="G23" s="190">
        <v>10000000</v>
      </c>
      <c r="H23" s="190">
        <v>10000000</v>
      </c>
      <c r="I23" s="190">
        <v>10000000</v>
      </c>
      <c r="J23" s="189" t="s">
        <v>325</v>
      </c>
    </row>
    <row r="24" spans="1:10" s="110" customFormat="1" ht="39" x14ac:dyDescent="0.2">
      <c r="A24" s="179">
        <v>7</v>
      </c>
      <c r="B24" s="188" t="s">
        <v>367</v>
      </c>
      <c r="C24" s="109">
        <v>3.2</v>
      </c>
      <c r="D24" s="180">
        <v>1</v>
      </c>
      <c r="E24" s="180">
        <v>2</v>
      </c>
      <c r="F24" s="190">
        <v>20000000</v>
      </c>
      <c r="G24" s="190">
        <v>20000000</v>
      </c>
      <c r="H24" s="190">
        <v>20000000</v>
      </c>
      <c r="I24" s="190">
        <v>20000000</v>
      </c>
      <c r="J24" s="189" t="s">
        <v>375</v>
      </c>
    </row>
    <row r="25" spans="1:10" s="110" customFormat="1" ht="19.5" x14ac:dyDescent="0.2">
      <c r="A25" s="179">
        <v>8</v>
      </c>
      <c r="B25" s="188" t="s">
        <v>144</v>
      </c>
      <c r="C25" s="109"/>
      <c r="D25" s="180"/>
      <c r="E25" s="180"/>
      <c r="F25" s="190"/>
      <c r="G25" s="190"/>
      <c r="H25" s="190"/>
      <c r="I25" s="190"/>
      <c r="J25" s="189"/>
    </row>
    <row r="26" spans="1:10" s="110" customFormat="1" ht="34.5" customHeight="1" x14ac:dyDescent="0.2">
      <c r="A26" s="179">
        <v>9</v>
      </c>
      <c r="B26" s="188" t="s">
        <v>511</v>
      </c>
      <c r="C26" s="109">
        <v>3.2</v>
      </c>
      <c r="D26" s="180">
        <v>1</v>
      </c>
      <c r="E26" s="180">
        <v>2</v>
      </c>
      <c r="F26" s="190">
        <v>10000000</v>
      </c>
      <c r="G26" s="190">
        <v>10000000</v>
      </c>
      <c r="H26" s="190">
        <v>10000000</v>
      </c>
      <c r="I26" s="190">
        <v>10000000</v>
      </c>
      <c r="J26" s="189" t="s">
        <v>510</v>
      </c>
    </row>
    <row r="27" spans="1:10" s="110" customFormat="1" ht="39" x14ac:dyDescent="0.2">
      <c r="A27" s="179">
        <v>10</v>
      </c>
      <c r="B27" s="188" t="s">
        <v>368</v>
      </c>
      <c r="C27" s="109">
        <v>3.4</v>
      </c>
      <c r="D27" s="180">
        <v>1</v>
      </c>
      <c r="E27" s="180">
        <v>2</v>
      </c>
      <c r="F27" s="190">
        <v>10000000</v>
      </c>
      <c r="G27" s="190">
        <v>10000000</v>
      </c>
      <c r="H27" s="190">
        <v>10000000</v>
      </c>
      <c r="I27" s="190">
        <v>10000000</v>
      </c>
      <c r="J27" s="109" t="s">
        <v>376</v>
      </c>
    </row>
    <row r="28" spans="1:10" s="110" customFormat="1" ht="39" x14ac:dyDescent="0.2">
      <c r="A28" s="179">
        <v>11</v>
      </c>
      <c r="B28" s="188" t="s">
        <v>372</v>
      </c>
      <c r="C28" s="109">
        <v>3.4</v>
      </c>
      <c r="D28" s="180">
        <v>1</v>
      </c>
      <c r="E28" s="180">
        <v>2</v>
      </c>
      <c r="F28" s="190">
        <v>15000000</v>
      </c>
      <c r="G28" s="190">
        <v>15000000</v>
      </c>
      <c r="H28" s="190">
        <v>15000000</v>
      </c>
      <c r="I28" s="190">
        <v>15000000</v>
      </c>
      <c r="J28" s="109" t="s">
        <v>376</v>
      </c>
    </row>
    <row r="29" spans="1:10" s="110" customFormat="1" ht="39" x14ac:dyDescent="0.2">
      <c r="A29" s="179">
        <v>12</v>
      </c>
      <c r="B29" s="188" t="s">
        <v>369</v>
      </c>
      <c r="C29" s="109">
        <v>3.4</v>
      </c>
      <c r="D29" s="180">
        <v>1</v>
      </c>
      <c r="E29" s="180">
        <v>2</v>
      </c>
      <c r="F29" s="190">
        <v>5000000</v>
      </c>
      <c r="G29" s="190">
        <v>5000000</v>
      </c>
      <c r="H29" s="190">
        <v>5000000</v>
      </c>
      <c r="I29" s="190">
        <v>5000000</v>
      </c>
      <c r="J29" s="109" t="s">
        <v>376</v>
      </c>
    </row>
    <row r="30" spans="1:10" s="110" customFormat="1" ht="28.5" customHeight="1" x14ac:dyDescent="0.2">
      <c r="A30" s="179">
        <v>13</v>
      </c>
      <c r="B30" s="188" t="s">
        <v>370</v>
      </c>
      <c r="C30" s="109">
        <v>3.4</v>
      </c>
      <c r="D30" s="180">
        <v>1</v>
      </c>
      <c r="E30" s="180">
        <v>2</v>
      </c>
      <c r="F30" s="190">
        <v>5000000</v>
      </c>
      <c r="G30" s="190">
        <v>5000000</v>
      </c>
      <c r="H30" s="190">
        <v>5000000</v>
      </c>
      <c r="I30" s="190">
        <v>5000000</v>
      </c>
      <c r="J30" s="109" t="s">
        <v>376</v>
      </c>
    </row>
    <row r="31" spans="1:10" s="110" customFormat="1" ht="25.5" customHeight="1" x14ac:dyDescent="0.2">
      <c r="A31" s="179">
        <v>14</v>
      </c>
      <c r="B31" s="188" t="s">
        <v>371</v>
      </c>
      <c r="C31" s="109">
        <v>3.4</v>
      </c>
      <c r="D31" s="180">
        <v>1</v>
      </c>
      <c r="E31" s="180">
        <v>2</v>
      </c>
      <c r="F31" s="190">
        <v>5000000</v>
      </c>
      <c r="G31" s="190">
        <v>5000000</v>
      </c>
      <c r="H31" s="190">
        <v>5000000</v>
      </c>
      <c r="I31" s="190">
        <v>5000000</v>
      </c>
      <c r="J31" s="109" t="s">
        <v>376</v>
      </c>
    </row>
    <row r="32" spans="1:10" s="276" customFormat="1" x14ac:dyDescent="0.3">
      <c r="A32" s="275"/>
      <c r="B32" s="668" t="s">
        <v>3</v>
      </c>
      <c r="C32" s="668"/>
      <c r="D32" s="668"/>
      <c r="E32" s="668"/>
      <c r="F32" s="668" t="s">
        <v>4</v>
      </c>
      <c r="G32" s="668"/>
      <c r="H32" s="668"/>
      <c r="I32" s="668"/>
      <c r="J32" s="668"/>
    </row>
    <row r="33" spans="1:10" s="276" customFormat="1" x14ac:dyDescent="0.3">
      <c r="A33" s="277"/>
      <c r="B33" s="670"/>
      <c r="C33" s="670"/>
      <c r="D33" s="670"/>
      <c r="E33" s="670"/>
      <c r="F33" s="670"/>
      <c r="G33" s="670"/>
      <c r="H33" s="670"/>
      <c r="I33" s="670"/>
      <c r="J33" s="669"/>
    </row>
    <row r="34" spans="1:10" s="282" customFormat="1" ht="39" x14ac:dyDescent="0.3">
      <c r="A34" s="278"/>
      <c r="B34" s="279" t="s">
        <v>9</v>
      </c>
      <c r="C34" s="280" t="s">
        <v>2</v>
      </c>
      <c r="D34" s="279" t="s">
        <v>10</v>
      </c>
      <c r="E34" s="279" t="s">
        <v>11</v>
      </c>
      <c r="F34" s="279" t="s">
        <v>13</v>
      </c>
      <c r="G34" s="279" t="s">
        <v>14</v>
      </c>
      <c r="H34" s="279" t="s">
        <v>15</v>
      </c>
      <c r="I34" s="279" t="s">
        <v>16</v>
      </c>
      <c r="J34" s="281" t="s">
        <v>12</v>
      </c>
    </row>
    <row r="35" spans="1:10" s="110" customFormat="1" ht="58.5" x14ac:dyDescent="0.2">
      <c r="A35" s="179">
        <v>15</v>
      </c>
      <c r="B35" s="188" t="s">
        <v>373</v>
      </c>
      <c r="C35" s="109">
        <v>3.2</v>
      </c>
      <c r="D35" s="180">
        <v>1</v>
      </c>
      <c r="E35" s="180">
        <v>2</v>
      </c>
      <c r="F35" s="190">
        <v>2000000</v>
      </c>
      <c r="G35" s="190">
        <v>2000000</v>
      </c>
      <c r="H35" s="190">
        <v>2000000</v>
      </c>
      <c r="I35" s="190">
        <v>2000000</v>
      </c>
      <c r="J35" s="189" t="s">
        <v>377</v>
      </c>
    </row>
    <row r="36" spans="1:10" s="156" customFormat="1" ht="19.5" x14ac:dyDescent="0.2">
      <c r="A36" s="415"/>
      <c r="B36" s="416" t="s">
        <v>518</v>
      </c>
      <c r="C36" s="254"/>
      <c r="D36" s="332"/>
      <c r="E36" s="332"/>
      <c r="F36" s="417">
        <f>SUM(F15:F35)</f>
        <v>357077200</v>
      </c>
      <c r="G36" s="417">
        <f>SUM(G15:G35)</f>
        <v>362000000</v>
      </c>
      <c r="H36" s="417">
        <f>SUM(H15:H35)</f>
        <v>362000000</v>
      </c>
      <c r="I36" s="417">
        <f>SUM(I15:I35)</f>
        <v>362000000</v>
      </c>
      <c r="J36" s="255"/>
    </row>
    <row r="37" spans="1:10" s="156" customFormat="1" ht="19.5" x14ac:dyDescent="0.2">
      <c r="A37" s="286"/>
      <c r="B37" s="287" t="s">
        <v>487</v>
      </c>
      <c r="C37" s="288"/>
      <c r="D37" s="287"/>
      <c r="E37" s="287"/>
      <c r="F37" s="289"/>
      <c r="G37" s="289"/>
      <c r="H37" s="289"/>
      <c r="I37" s="289"/>
      <c r="J37" s="287"/>
    </row>
    <row r="38" spans="1:10" s="110" customFormat="1" ht="45" customHeight="1" x14ac:dyDescent="0.2">
      <c r="A38" s="179">
        <v>1</v>
      </c>
      <c r="B38" s="189" t="s">
        <v>43</v>
      </c>
      <c r="C38" s="109">
        <v>3.1</v>
      </c>
      <c r="D38" s="109">
        <v>2</v>
      </c>
      <c r="E38" s="109">
        <v>2</v>
      </c>
      <c r="F38" s="290">
        <v>1432410</v>
      </c>
      <c r="G38" s="290">
        <f>F38*5/100+F38</f>
        <v>1504030.5</v>
      </c>
      <c r="H38" s="291">
        <f>G38*5/100+G38</f>
        <v>1579232.0249999999</v>
      </c>
      <c r="I38" s="290">
        <f>H38*5/100+H38</f>
        <v>1658193.62625</v>
      </c>
      <c r="J38" s="189" t="s">
        <v>38</v>
      </c>
    </row>
    <row r="39" spans="1:10" s="110" customFormat="1" ht="43.5" customHeight="1" x14ac:dyDescent="0.2">
      <c r="A39" s="179">
        <v>2</v>
      </c>
      <c r="B39" s="189" t="s">
        <v>44</v>
      </c>
      <c r="C39" s="109">
        <v>3.1</v>
      </c>
      <c r="D39" s="109">
        <v>2</v>
      </c>
      <c r="E39" s="109">
        <v>2</v>
      </c>
      <c r="F39" s="290">
        <v>2138420</v>
      </c>
      <c r="G39" s="290">
        <f t="shared" ref="G39:I69" si="0">F39*5/100+F39</f>
        <v>2245341</v>
      </c>
      <c r="H39" s="291">
        <f t="shared" si="0"/>
        <v>2357608.0499999998</v>
      </c>
      <c r="I39" s="290">
        <f t="shared" si="0"/>
        <v>2475488.4524999997</v>
      </c>
      <c r="J39" s="189" t="s">
        <v>38</v>
      </c>
    </row>
    <row r="40" spans="1:10" s="110" customFormat="1" ht="39" x14ac:dyDescent="0.2">
      <c r="A40" s="179">
        <v>3</v>
      </c>
      <c r="B40" s="189" t="s">
        <v>45</v>
      </c>
      <c r="C40" s="109">
        <v>3.1</v>
      </c>
      <c r="D40" s="109">
        <v>2</v>
      </c>
      <c r="E40" s="109">
        <v>2</v>
      </c>
      <c r="F40" s="290">
        <v>929350</v>
      </c>
      <c r="G40" s="290">
        <f t="shared" si="0"/>
        <v>975817.5</v>
      </c>
      <c r="H40" s="291">
        <f t="shared" si="0"/>
        <v>1024608.375</v>
      </c>
      <c r="I40" s="290">
        <f t="shared" si="0"/>
        <v>1075838.79375</v>
      </c>
      <c r="J40" s="189" t="s">
        <v>38</v>
      </c>
    </row>
    <row r="41" spans="1:10" s="110" customFormat="1" ht="19.5" x14ac:dyDescent="0.2">
      <c r="A41" s="179">
        <f t="shared" ref="A41:A47" si="1">A40+1</f>
        <v>4</v>
      </c>
      <c r="B41" s="189" t="s">
        <v>46</v>
      </c>
      <c r="C41" s="109">
        <v>3.1</v>
      </c>
      <c r="D41" s="109">
        <v>2</v>
      </c>
      <c r="E41" s="109">
        <v>2</v>
      </c>
      <c r="F41" s="290">
        <v>151914</v>
      </c>
      <c r="G41" s="290">
        <f t="shared" si="0"/>
        <v>159509.70000000001</v>
      </c>
      <c r="H41" s="291">
        <f t="shared" si="0"/>
        <v>167485.185</v>
      </c>
      <c r="I41" s="290">
        <f t="shared" si="0"/>
        <v>175859.44425</v>
      </c>
      <c r="J41" s="189" t="s">
        <v>38</v>
      </c>
    </row>
    <row r="42" spans="1:10" s="110" customFormat="1" ht="39" x14ac:dyDescent="0.2">
      <c r="A42" s="179">
        <f t="shared" si="1"/>
        <v>5</v>
      </c>
      <c r="B42" s="189" t="s">
        <v>47</v>
      </c>
      <c r="C42" s="109">
        <v>3.1</v>
      </c>
      <c r="D42" s="109">
        <v>2</v>
      </c>
      <c r="E42" s="109">
        <v>2</v>
      </c>
      <c r="F42" s="290">
        <v>1582010</v>
      </c>
      <c r="G42" s="290">
        <f t="shared" si="0"/>
        <v>1661110.5</v>
      </c>
      <c r="H42" s="291">
        <f t="shared" si="0"/>
        <v>1744166.0249999999</v>
      </c>
      <c r="I42" s="290">
        <f t="shared" si="0"/>
        <v>1831374.3262499999</v>
      </c>
      <c r="J42" s="189" t="s">
        <v>38</v>
      </c>
    </row>
    <row r="43" spans="1:10" s="110" customFormat="1" ht="39" x14ac:dyDescent="0.2">
      <c r="A43" s="179">
        <f t="shared" si="1"/>
        <v>6</v>
      </c>
      <c r="B43" s="189" t="s">
        <v>48</v>
      </c>
      <c r="C43" s="109">
        <v>3.1</v>
      </c>
      <c r="D43" s="109">
        <v>2</v>
      </c>
      <c r="E43" s="109">
        <v>2</v>
      </c>
      <c r="F43" s="290">
        <v>893126</v>
      </c>
      <c r="G43" s="290">
        <f t="shared" si="0"/>
        <v>937782.3</v>
      </c>
      <c r="H43" s="291">
        <f t="shared" si="0"/>
        <v>984671.41500000004</v>
      </c>
      <c r="I43" s="290">
        <f t="shared" si="0"/>
        <v>1033904.98575</v>
      </c>
      <c r="J43" s="189" t="s">
        <v>38</v>
      </c>
    </row>
    <row r="44" spans="1:10" s="110" customFormat="1" ht="39" x14ac:dyDescent="0.2">
      <c r="A44" s="179">
        <f t="shared" si="1"/>
        <v>7</v>
      </c>
      <c r="B44" s="189" t="s">
        <v>49</v>
      </c>
      <c r="C44" s="109">
        <v>3.1</v>
      </c>
      <c r="D44" s="109">
        <v>2</v>
      </c>
      <c r="E44" s="109">
        <v>2</v>
      </c>
      <c r="F44" s="290">
        <v>1103510</v>
      </c>
      <c r="G44" s="290">
        <f t="shared" si="0"/>
        <v>1158685.5</v>
      </c>
      <c r="H44" s="291">
        <f t="shared" si="0"/>
        <v>1216619.7749999999</v>
      </c>
      <c r="I44" s="290">
        <f t="shared" si="0"/>
        <v>1277450.7637499999</v>
      </c>
      <c r="J44" s="189" t="s">
        <v>38</v>
      </c>
    </row>
    <row r="45" spans="1:10" s="110" customFormat="1" ht="19.5" x14ac:dyDescent="0.2">
      <c r="A45" s="179">
        <f t="shared" si="1"/>
        <v>8</v>
      </c>
      <c r="B45" s="189" t="s">
        <v>50</v>
      </c>
      <c r="C45" s="109">
        <v>3.1</v>
      </c>
      <c r="D45" s="109">
        <v>2</v>
      </c>
      <c r="E45" s="109">
        <v>2</v>
      </c>
      <c r="F45" s="290">
        <v>155400</v>
      </c>
      <c r="G45" s="290">
        <f t="shared" si="0"/>
        <v>163170</v>
      </c>
      <c r="H45" s="291">
        <f t="shared" si="0"/>
        <v>171328.5</v>
      </c>
      <c r="I45" s="290">
        <f t="shared" si="0"/>
        <v>179894.92499999999</v>
      </c>
      <c r="J45" s="189" t="s">
        <v>38</v>
      </c>
    </row>
    <row r="46" spans="1:10" s="110" customFormat="1" ht="19.5" x14ac:dyDescent="0.2">
      <c r="A46" s="179">
        <f t="shared" si="1"/>
        <v>9</v>
      </c>
      <c r="B46" s="189" t="s">
        <v>51</v>
      </c>
      <c r="C46" s="109">
        <v>3.1</v>
      </c>
      <c r="D46" s="109">
        <v>2</v>
      </c>
      <c r="E46" s="109">
        <v>2</v>
      </c>
      <c r="F46" s="290">
        <v>1388820</v>
      </c>
      <c r="G46" s="290">
        <f t="shared" si="0"/>
        <v>1458261</v>
      </c>
      <c r="H46" s="291">
        <f t="shared" si="0"/>
        <v>1531174.05</v>
      </c>
      <c r="I46" s="290">
        <f t="shared" si="0"/>
        <v>1607732.7524999999</v>
      </c>
      <c r="J46" s="189" t="s">
        <v>38</v>
      </c>
    </row>
    <row r="47" spans="1:10" s="110" customFormat="1" ht="19.5" x14ac:dyDescent="0.2">
      <c r="A47" s="179">
        <f t="shared" si="1"/>
        <v>10</v>
      </c>
      <c r="B47" s="189" t="s">
        <v>52</v>
      </c>
      <c r="C47" s="109">
        <v>3.1</v>
      </c>
      <c r="D47" s="109">
        <v>2</v>
      </c>
      <c r="E47" s="109">
        <v>2</v>
      </c>
      <c r="F47" s="290">
        <v>449100</v>
      </c>
      <c r="G47" s="290">
        <f t="shared" si="0"/>
        <v>471555</v>
      </c>
      <c r="H47" s="291">
        <f t="shared" si="0"/>
        <v>495132.75</v>
      </c>
      <c r="I47" s="290">
        <f t="shared" si="0"/>
        <v>519889.38750000001</v>
      </c>
      <c r="J47" s="189" t="s">
        <v>38</v>
      </c>
    </row>
    <row r="48" spans="1:10" s="110" customFormat="1" ht="19.5" x14ac:dyDescent="0.2">
      <c r="A48" s="179">
        <f t="shared" ref="A48:A70" si="2">A47+1</f>
        <v>11</v>
      </c>
      <c r="B48" s="189" t="s">
        <v>54</v>
      </c>
      <c r="C48" s="109">
        <v>3.1</v>
      </c>
      <c r="D48" s="109">
        <v>2</v>
      </c>
      <c r="E48" s="109">
        <v>2</v>
      </c>
      <c r="F48" s="290">
        <v>734490</v>
      </c>
      <c r="G48" s="290">
        <f t="shared" si="0"/>
        <v>771214.5</v>
      </c>
      <c r="H48" s="291">
        <f t="shared" si="0"/>
        <v>809775.22499999998</v>
      </c>
      <c r="I48" s="290">
        <f t="shared" si="0"/>
        <v>850263.98624999996</v>
      </c>
      <c r="J48" s="189" t="s">
        <v>38</v>
      </c>
    </row>
    <row r="49" spans="1:10" s="110" customFormat="1" ht="19.5" x14ac:dyDescent="0.2">
      <c r="A49" s="179">
        <f t="shared" si="2"/>
        <v>12</v>
      </c>
      <c r="B49" s="189" t="s">
        <v>53</v>
      </c>
      <c r="C49" s="109">
        <v>3.1</v>
      </c>
      <c r="D49" s="109">
        <v>2</v>
      </c>
      <c r="E49" s="109">
        <v>2</v>
      </c>
      <c r="F49" s="290">
        <v>1289250</v>
      </c>
      <c r="G49" s="290">
        <f t="shared" si="0"/>
        <v>1353712.5</v>
      </c>
      <c r="H49" s="291">
        <f t="shared" si="0"/>
        <v>1421398.125</v>
      </c>
      <c r="I49" s="290">
        <f t="shared" si="0"/>
        <v>1492468.03125</v>
      </c>
      <c r="J49" s="189" t="s">
        <v>38</v>
      </c>
    </row>
    <row r="50" spans="1:10" s="110" customFormat="1" ht="19.5" x14ac:dyDescent="0.2">
      <c r="A50" s="179">
        <f t="shared" si="2"/>
        <v>13</v>
      </c>
      <c r="B50" s="189" t="s">
        <v>55</v>
      </c>
      <c r="C50" s="109">
        <v>3.1</v>
      </c>
      <c r="D50" s="109">
        <v>2</v>
      </c>
      <c r="E50" s="109">
        <v>2</v>
      </c>
      <c r="F50" s="290">
        <v>1950440</v>
      </c>
      <c r="G50" s="290">
        <f t="shared" si="0"/>
        <v>2047962</v>
      </c>
      <c r="H50" s="291">
        <f t="shared" si="0"/>
        <v>2150360.1</v>
      </c>
      <c r="I50" s="290">
        <f t="shared" si="0"/>
        <v>2257878.105</v>
      </c>
      <c r="J50" s="189" t="s">
        <v>38</v>
      </c>
    </row>
    <row r="51" spans="1:10" s="276" customFormat="1" x14ac:dyDescent="0.3">
      <c r="A51" s="275"/>
      <c r="B51" s="668" t="s">
        <v>3</v>
      </c>
      <c r="C51" s="668"/>
      <c r="D51" s="668"/>
      <c r="E51" s="668"/>
      <c r="F51" s="668" t="s">
        <v>4</v>
      </c>
      <c r="G51" s="668"/>
      <c r="H51" s="668"/>
      <c r="I51" s="668"/>
      <c r="J51" s="668"/>
    </row>
    <row r="52" spans="1:10" s="276" customFormat="1" x14ac:dyDescent="0.3">
      <c r="A52" s="277"/>
      <c r="B52" s="670"/>
      <c r="C52" s="670"/>
      <c r="D52" s="670"/>
      <c r="E52" s="670"/>
      <c r="F52" s="670"/>
      <c r="G52" s="670"/>
      <c r="H52" s="670"/>
      <c r="I52" s="670"/>
      <c r="J52" s="669"/>
    </row>
    <row r="53" spans="1:10" s="282" customFormat="1" ht="39" x14ac:dyDescent="0.3">
      <c r="A53" s="278"/>
      <c r="B53" s="279" t="s">
        <v>9</v>
      </c>
      <c r="C53" s="280" t="s">
        <v>2</v>
      </c>
      <c r="D53" s="279" t="s">
        <v>10</v>
      </c>
      <c r="E53" s="279" t="s">
        <v>11</v>
      </c>
      <c r="F53" s="279" t="s">
        <v>13</v>
      </c>
      <c r="G53" s="279" t="s">
        <v>14</v>
      </c>
      <c r="H53" s="279" t="s">
        <v>15</v>
      </c>
      <c r="I53" s="279" t="s">
        <v>16</v>
      </c>
      <c r="J53" s="281" t="s">
        <v>12</v>
      </c>
    </row>
    <row r="54" spans="1:10" s="110" customFormat="1" ht="46.5" customHeight="1" x14ac:dyDescent="0.2">
      <c r="A54" s="179">
        <f>A50+1</f>
        <v>14</v>
      </c>
      <c r="B54" s="189" t="s">
        <v>56</v>
      </c>
      <c r="C54" s="109">
        <v>3.1</v>
      </c>
      <c r="D54" s="109">
        <v>2</v>
      </c>
      <c r="E54" s="109">
        <v>2</v>
      </c>
      <c r="F54" s="290">
        <v>1833025</v>
      </c>
      <c r="G54" s="290">
        <f t="shared" si="0"/>
        <v>1924676.25</v>
      </c>
      <c r="H54" s="291">
        <f t="shared" si="0"/>
        <v>2020910.0625</v>
      </c>
      <c r="I54" s="290">
        <f t="shared" si="0"/>
        <v>2121955.5656249998</v>
      </c>
      <c r="J54" s="189" t="s">
        <v>38</v>
      </c>
    </row>
    <row r="55" spans="1:10" s="110" customFormat="1" ht="41.25" customHeight="1" x14ac:dyDescent="0.2">
      <c r="A55" s="179">
        <f>A54+1</f>
        <v>15</v>
      </c>
      <c r="B55" s="189" t="s">
        <v>57</v>
      </c>
      <c r="C55" s="109">
        <v>3.1</v>
      </c>
      <c r="D55" s="109">
        <v>2</v>
      </c>
      <c r="E55" s="109">
        <v>2</v>
      </c>
      <c r="F55" s="290">
        <v>265890</v>
      </c>
      <c r="G55" s="290">
        <f t="shared" si="0"/>
        <v>279184.5</v>
      </c>
      <c r="H55" s="291">
        <f t="shared" si="0"/>
        <v>293143.72499999998</v>
      </c>
      <c r="I55" s="290">
        <f t="shared" si="0"/>
        <v>307800.91125</v>
      </c>
      <c r="J55" s="189" t="s">
        <v>38</v>
      </c>
    </row>
    <row r="56" spans="1:10" s="110" customFormat="1" ht="42.75" customHeight="1" x14ac:dyDescent="0.2">
      <c r="A56" s="179">
        <f t="shared" si="2"/>
        <v>16</v>
      </c>
      <c r="B56" s="189" t="s">
        <v>58</v>
      </c>
      <c r="C56" s="109">
        <v>3.1</v>
      </c>
      <c r="D56" s="109">
        <v>2</v>
      </c>
      <c r="E56" s="109">
        <v>2</v>
      </c>
      <c r="F56" s="290">
        <v>1464525</v>
      </c>
      <c r="G56" s="290">
        <f t="shared" si="0"/>
        <v>1537751.25</v>
      </c>
      <c r="H56" s="291">
        <f t="shared" si="0"/>
        <v>1614638.8125</v>
      </c>
      <c r="I56" s="290">
        <f t="shared" si="0"/>
        <v>1695370.753125</v>
      </c>
      <c r="J56" s="189" t="s">
        <v>38</v>
      </c>
    </row>
    <row r="57" spans="1:10" s="110" customFormat="1" ht="39" x14ac:dyDescent="0.2">
      <c r="A57" s="179">
        <f t="shared" si="2"/>
        <v>17</v>
      </c>
      <c r="B57" s="189" t="s">
        <v>59</v>
      </c>
      <c r="C57" s="109">
        <v>3.1</v>
      </c>
      <c r="D57" s="109">
        <v>2</v>
      </c>
      <c r="E57" s="109">
        <v>2</v>
      </c>
      <c r="F57" s="290">
        <v>420700</v>
      </c>
      <c r="G57" s="290">
        <f t="shared" si="0"/>
        <v>441735</v>
      </c>
      <c r="H57" s="291">
        <f t="shared" si="0"/>
        <v>463821.75</v>
      </c>
      <c r="I57" s="290">
        <f t="shared" si="0"/>
        <v>487012.83750000002</v>
      </c>
      <c r="J57" s="189" t="s">
        <v>38</v>
      </c>
    </row>
    <row r="58" spans="1:10" s="110" customFormat="1" ht="39" x14ac:dyDescent="0.2">
      <c r="A58" s="179">
        <f t="shared" si="2"/>
        <v>18</v>
      </c>
      <c r="B58" s="189" t="s">
        <v>60</v>
      </c>
      <c r="C58" s="109">
        <v>3.1</v>
      </c>
      <c r="D58" s="109">
        <v>2</v>
      </c>
      <c r="E58" s="109">
        <v>2</v>
      </c>
      <c r="F58" s="290">
        <v>588670</v>
      </c>
      <c r="G58" s="290">
        <f t="shared" si="0"/>
        <v>618103.5</v>
      </c>
      <c r="H58" s="291">
        <f t="shared" si="0"/>
        <v>649008.67500000005</v>
      </c>
      <c r="I58" s="290">
        <f t="shared" si="0"/>
        <v>681459.10875000001</v>
      </c>
      <c r="J58" s="189" t="s">
        <v>38</v>
      </c>
    </row>
    <row r="59" spans="1:10" s="110" customFormat="1" ht="39" x14ac:dyDescent="0.2">
      <c r="A59" s="179">
        <f t="shared" si="2"/>
        <v>19</v>
      </c>
      <c r="B59" s="189" t="s">
        <v>61</v>
      </c>
      <c r="C59" s="109">
        <v>3.1</v>
      </c>
      <c r="D59" s="109">
        <v>2</v>
      </c>
      <c r="E59" s="109">
        <v>2</v>
      </c>
      <c r="F59" s="290">
        <v>349000</v>
      </c>
      <c r="G59" s="290">
        <f t="shared" si="0"/>
        <v>366450</v>
      </c>
      <c r="H59" s="291">
        <f t="shared" si="0"/>
        <v>384772.5</v>
      </c>
      <c r="I59" s="290">
        <f t="shared" si="0"/>
        <v>404011.125</v>
      </c>
      <c r="J59" s="189" t="s">
        <v>38</v>
      </c>
    </row>
    <row r="60" spans="1:10" s="110" customFormat="1" ht="39" x14ac:dyDescent="0.2">
      <c r="A60" s="179">
        <f t="shared" si="2"/>
        <v>20</v>
      </c>
      <c r="B60" s="189" t="s">
        <v>39</v>
      </c>
      <c r="C60" s="109">
        <v>3.1</v>
      </c>
      <c r="D60" s="109">
        <v>2</v>
      </c>
      <c r="E60" s="109">
        <v>2</v>
      </c>
      <c r="F60" s="290">
        <v>4477000</v>
      </c>
      <c r="G60" s="290">
        <f t="shared" si="0"/>
        <v>4700850</v>
      </c>
      <c r="H60" s="291">
        <f t="shared" si="0"/>
        <v>4935892.5</v>
      </c>
      <c r="I60" s="290">
        <f t="shared" si="0"/>
        <v>5182687.125</v>
      </c>
      <c r="J60" s="189" t="s">
        <v>38</v>
      </c>
    </row>
    <row r="61" spans="1:10" s="110" customFormat="1" ht="38.25" customHeight="1" x14ac:dyDescent="0.2">
      <c r="A61" s="179">
        <f t="shared" si="2"/>
        <v>21</v>
      </c>
      <c r="B61" s="189" t="s">
        <v>62</v>
      </c>
      <c r="C61" s="109">
        <v>3.1</v>
      </c>
      <c r="D61" s="109">
        <v>2</v>
      </c>
      <c r="E61" s="109">
        <v>2</v>
      </c>
      <c r="F61" s="290">
        <v>774350</v>
      </c>
      <c r="G61" s="290">
        <f t="shared" si="0"/>
        <v>813067.5</v>
      </c>
      <c r="H61" s="291">
        <f t="shared" si="0"/>
        <v>853720.875</v>
      </c>
      <c r="I61" s="290">
        <f t="shared" si="0"/>
        <v>896406.91874999995</v>
      </c>
      <c r="J61" s="189" t="s">
        <v>38</v>
      </c>
    </row>
    <row r="62" spans="1:10" s="110" customFormat="1" ht="39" x14ac:dyDescent="0.2">
      <c r="A62" s="179">
        <f t="shared" si="2"/>
        <v>22</v>
      </c>
      <c r="B62" s="189" t="s">
        <v>63</v>
      </c>
      <c r="C62" s="109">
        <v>3.1</v>
      </c>
      <c r="D62" s="109">
        <v>2</v>
      </c>
      <c r="E62" s="109">
        <v>2</v>
      </c>
      <c r="F62" s="290">
        <v>1060200</v>
      </c>
      <c r="G62" s="290">
        <f t="shared" si="0"/>
        <v>1113210</v>
      </c>
      <c r="H62" s="291">
        <f t="shared" si="0"/>
        <v>1168870.5</v>
      </c>
      <c r="I62" s="290">
        <f t="shared" si="0"/>
        <v>1227314.0249999999</v>
      </c>
      <c r="J62" s="189" t="s">
        <v>38</v>
      </c>
    </row>
    <row r="63" spans="1:10" s="110" customFormat="1" ht="39" x14ac:dyDescent="0.2">
      <c r="A63" s="179">
        <f t="shared" si="2"/>
        <v>23</v>
      </c>
      <c r="B63" s="189" t="s">
        <v>64</v>
      </c>
      <c r="C63" s="109">
        <v>3.1</v>
      </c>
      <c r="D63" s="109">
        <v>2</v>
      </c>
      <c r="E63" s="109">
        <v>2</v>
      </c>
      <c r="F63" s="290">
        <v>28000</v>
      </c>
      <c r="G63" s="290">
        <f t="shared" si="0"/>
        <v>29400</v>
      </c>
      <c r="H63" s="291">
        <f t="shared" si="0"/>
        <v>30870</v>
      </c>
      <c r="I63" s="290">
        <f t="shared" si="0"/>
        <v>32413.5</v>
      </c>
      <c r="J63" s="189" t="s">
        <v>38</v>
      </c>
    </row>
    <row r="64" spans="1:10" s="276" customFormat="1" x14ac:dyDescent="0.3">
      <c r="A64" s="275"/>
      <c r="B64" s="668" t="s">
        <v>3</v>
      </c>
      <c r="C64" s="668"/>
      <c r="D64" s="668"/>
      <c r="E64" s="668"/>
      <c r="F64" s="668" t="s">
        <v>4</v>
      </c>
      <c r="G64" s="668"/>
      <c r="H64" s="668"/>
      <c r="I64" s="668"/>
      <c r="J64" s="668"/>
    </row>
    <row r="65" spans="1:10" s="276" customFormat="1" x14ac:dyDescent="0.3">
      <c r="A65" s="277"/>
      <c r="B65" s="670"/>
      <c r="C65" s="670"/>
      <c r="D65" s="670"/>
      <c r="E65" s="670"/>
      <c r="F65" s="670"/>
      <c r="G65" s="670"/>
      <c r="H65" s="670"/>
      <c r="I65" s="670"/>
      <c r="J65" s="669"/>
    </row>
    <row r="66" spans="1:10" s="282" customFormat="1" ht="39" x14ac:dyDescent="0.3">
      <c r="A66" s="278"/>
      <c r="B66" s="279" t="s">
        <v>9</v>
      </c>
      <c r="C66" s="280" t="s">
        <v>2</v>
      </c>
      <c r="D66" s="279" t="s">
        <v>10</v>
      </c>
      <c r="E66" s="279" t="s">
        <v>11</v>
      </c>
      <c r="F66" s="279" t="s">
        <v>13</v>
      </c>
      <c r="G66" s="279" t="s">
        <v>14</v>
      </c>
      <c r="H66" s="279" t="s">
        <v>15</v>
      </c>
      <c r="I66" s="279" t="s">
        <v>16</v>
      </c>
      <c r="J66" s="281" t="s">
        <v>12</v>
      </c>
    </row>
    <row r="67" spans="1:10" s="110" customFormat="1" ht="19.5" x14ac:dyDescent="0.2">
      <c r="A67" s="179">
        <f>A63+1</f>
        <v>24</v>
      </c>
      <c r="B67" s="189" t="s">
        <v>65</v>
      </c>
      <c r="C67" s="109">
        <v>3.1</v>
      </c>
      <c r="D67" s="109">
        <v>2</v>
      </c>
      <c r="E67" s="109">
        <v>2</v>
      </c>
      <c r="F67" s="290">
        <v>323400</v>
      </c>
      <c r="G67" s="290">
        <f t="shared" si="0"/>
        <v>339570</v>
      </c>
      <c r="H67" s="291">
        <f t="shared" si="0"/>
        <v>356548.5</v>
      </c>
      <c r="I67" s="290">
        <f t="shared" si="0"/>
        <v>374375.92499999999</v>
      </c>
      <c r="J67" s="189" t="s">
        <v>38</v>
      </c>
    </row>
    <row r="68" spans="1:10" s="110" customFormat="1" ht="39" x14ac:dyDescent="0.2">
      <c r="A68" s="179">
        <f t="shared" si="2"/>
        <v>25</v>
      </c>
      <c r="B68" s="189" t="s">
        <v>66</v>
      </c>
      <c r="C68" s="109">
        <v>3.1</v>
      </c>
      <c r="D68" s="109">
        <v>2</v>
      </c>
      <c r="E68" s="109">
        <v>5</v>
      </c>
      <c r="F68" s="290">
        <v>222700</v>
      </c>
      <c r="G68" s="290">
        <f t="shared" si="0"/>
        <v>233835</v>
      </c>
      <c r="H68" s="291">
        <f t="shared" si="0"/>
        <v>245526.75</v>
      </c>
      <c r="I68" s="290">
        <f t="shared" si="0"/>
        <v>257803.08749999999</v>
      </c>
      <c r="J68" s="189" t="s">
        <v>38</v>
      </c>
    </row>
    <row r="69" spans="1:10" s="110" customFormat="1" ht="42.75" customHeight="1" x14ac:dyDescent="0.2">
      <c r="A69" s="179">
        <f>A68+1</f>
        <v>26</v>
      </c>
      <c r="B69" s="92" t="s">
        <v>67</v>
      </c>
      <c r="C69" s="109">
        <v>3.1</v>
      </c>
      <c r="D69" s="109">
        <v>2</v>
      </c>
      <c r="E69" s="109">
        <v>5</v>
      </c>
      <c r="F69" s="290">
        <v>141970</v>
      </c>
      <c r="G69" s="290">
        <f t="shared" si="0"/>
        <v>149068.5</v>
      </c>
      <c r="H69" s="291">
        <f t="shared" si="0"/>
        <v>156521.92499999999</v>
      </c>
      <c r="I69" s="290">
        <f t="shared" si="0"/>
        <v>164348.02124999999</v>
      </c>
      <c r="J69" s="189" t="s">
        <v>38</v>
      </c>
    </row>
    <row r="70" spans="1:10" s="110" customFormat="1" ht="61.5" customHeight="1" x14ac:dyDescent="0.2">
      <c r="A70" s="179">
        <f t="shared" si="2"/>
        <v>27</v>
      </c>
      <c r="B70" s="92" t="s">
        <v>68</v>
      </c>
      <c r="C70" s="109">
        <v>3.2</v>
      </c>
      <c r="D70" s="292">
        <v>2</v>
      </c>
      <c r="E70" s="109">
        <v>1</v>
      </c>
      <c r="F70" s="293">
        <v>13860000</v>
      </c>
      <c r="G70" s="293">
        <v>19760000</v>
      </c>
      <c r="H70" s="236">
        <v>24560000</v>
      </c>
      <c r="I70" s="293">
        <v>26800000</v>
      </c>
      <c r="J70" s="189" t="s">
        <v>40</v>
      </c>
    </row>
    <row r="71" spans="1:10" s="110" customFormat="1" ht="69.75" x14ac:dyDescent="0.2">
      <c r="A71" s="179">
        <f>A70+1</f>
        <v>28</v>
      </c>
      <c r="B71" s="294" t="s">
        <v>335</v>
      </c>
      <c r="C71" s="109">
        <v>3.2</v>
      </c>
      <c r="D71" s="292">
        <v>2</v>
      </c>
      <c r="E71" s="109">
        <v>1</v>
      </c>
      <c r="F71" s="295">
        <v>50000000</v>
      </c>
      <c r="G71" s="295">
        <v>50000000</v>
      </c>
      <c r="H71" s="296">
        <v>50000000</v>
      </c>
      <c r="I71" s="295">
        <v>60000000</v>
      </c>
      <c r="J71" s="189" t="s">
        <v>40</v>
      </c>
    </row>
    <row r="72" spans="1:10" s="110" customFormat="1" ht="69.75" x14ac:dyDescent="0.2">
      <c r="A72" s="179">
        <f t="shared" ref="A72:A165" si="3">A71+1</f>
        <v>29</v>
      </c>
      <c r="B72" s="294" t="s">
        <v>333</v>
      </c>
      <c r="C72" s="109">
        <v>3.2</v>
      </c>
      <c r="D72" s="292">
        <v>2</v>
      </c>
      <c r="E72" s="109">
        <v>1</v>
      </c>
      <c r="F72" s="295">
        <v>28000000</v>
      </c>
      <c r="G72" s="295">
        <v>28000000</v>
      </c>
      <c r="H72" s="296">
        <v>28000000</v>
      </c>
      <c r="I72" s="295">
        <v>28000000</v>
      </c>
      <c r="J72" s="189" t="s">
        <v>40</v>
      </c>
    </row>
    <row r="73" spans="1:10" s="110" customFormat="1" ht="73.5" customHeight="1" x14ac:dyDescent="0.2">
      <c r="A73" s="179">
        <f t="shared" si="3"/>
        <v>30</v>
      </c>
      <c r="B73" s="294" t="s">
        <v>334</v>
      </c>
      <c r="C73" s="109">
        <v>3.2</v>
      </c>
      <c r="D73" s="292">
        <v>2</v>
      </c>
      <c r="E73" s="109">
        <v>1</v>
      </c>
      <c r="F73" s="295">
        <v>15000000</v>
      </c>
      <c r="G73" s="295">
        <v>15000000</v>
      </c>
      <c r="H73" s="296">
        <v>15000000</v>
      </c>
      <c r="I73" s="295">
        <v>15000000</v>
      </c>
      <c r="J73" s="189" t="s">
        <v>40</v>
      </c>
    </row>
    <row r="74" spans="1:10" s="276" customFormat="1" x14ac:dyDescent="0.3">
      <c r="A74" s="275"/>
      <c r="B74" s="668" t="s">
        <v>3</v>
      </c>
      <c r="C74" s="668"/>
      <c r="D74" s="668"/>
      <c r="E74" s="668"/>
      <c r="F74" s="668" t="s">
        <v>4</v>
      </c>
      <c r="G74" s="668"/>
      <c r="H74" s="668"/>
      <c r="I74" s="668"/>
      <c r="J74" s="668"/>
    </row>
    <row r="75" spans="1:10" s="276" customFormat="1" x14ac:dyDescent="0.3">
      <c r="A75" s="277"/>
      <c r="B75" s="670"/>
      <c r="C75" s="670"/>
      <c r="D75" s="670"/>
      <c r="E75" s="670"/>
      <c r="F75" s="670"/>
      <c r="G75" s="670"/>
      <c r="H75" s="670"/>
      <c r="I75" s="670"/>
      <c r="J75" s="669"/>
    </row>
    <row r="76" spans="1:10" s="282" customFormat="1" ht="39" x14ac:dyDescent="0.3">
      <c r="A76" s="278"/>
      <c r="B76" s="279" t="s">
        <v>9</v>
      </c>
      <c r="C76" s="280" t="s">
        <v>2</v>
      </c>
      <c r="D76" s="279" t="s">
        <v>10</v>
      </c>
      <c r="E76" s="279" t="s">
        <v>11</v>
      </c>
      <c r="F76" s="279" t="s">
        <v>13</v>
      </c>
      <c r="G76" s="279" t="s">
        <v>14</v>
      </c>
      <c r="H76" s="279" t="s">
        <v>15</v>
      </c>
      <c r="I76" s="279" t="s">
        <v>16</v>
      </c>
      <c r="J76" s="281" t="s">
        <v>12</v>
      </c>
    </row>
    <row r="77" spans="1:10" s="110" customFormat="1" ht="78" customHeight="1" x14ac:dyDescent="0.2">
      <c r="A77" s="179">
        <f>A73+1</f>
        <v>31</v>
      </c>
      <c r="B77" s="294" t="s">
        <v>328</v>
      </c>
      <c r="C77" s="109">
        <v>3.2</v>
      </c>
      <c r="D77" s="292">
        <v>2</v>
      </c>
      <c r="E77" s="109">
        <v>1</v>
      </c>
      <c r="F77" s="295">
        <v>38000000</v>
      </c>
      <c r="G77" s="295">
        <v>38000000</v>
      </c>
      <c r="H77" s="296">
        <v>38000000</v>
      </c>
      <c r="I77" s="295">
        <v>41000000</v>
      </c>
      <c r="J77" s="189" t="s">
        <v>40</v>
      </c>
    </row>
    <row r="78" spans="1:10" s="110" customFormat="1" ht="72" customHeight="1" x14ac:dyDescent="0.2">
      <c r="A78" s="179">
        <f t="shared" si="3"/>
        <v>32</v>
      </c>
      <c r="B78" s="297" t="s">
        <v>329</v>
      </c>
      <c r="C78" s="109">
        <v>3.2</v>
      </c>
      <c r="D78" s="292">
        <v>2</v>
      </c>
      <c r="E78" s="109">
        <v>1</v>
      </c>
      <c r="F78" s="298">
        <v>30000000</v>
      </c>
      <c r="G78" s="298">
        <v>30000000</v>
      </c>
      <c r="H78" s="299">
        <v>30000000</v>
      </c>
      <c r="I78" s="298">
        <v>30000000</v>
      </c>
      <c r="J78" s="189" t="s">
        <v>40</v>
      </c>
    </row>
    <row r="79" spans="1:10" s="110" customFormat="1" ht="76.5" customHeight="1" x14ac:dyDescent="0.2">
      <c r="A79" s="179">
        <f t="shared" si="3"/>
        <v>33</v>
      </c>
      <c r="B79" s="297" t="s">
        <v>330</v>
      </c>
      <c r="C79" s="109">
        <v>3.2</v>
      </c>
      <c r="D79" s="292">
        <v>2</v>
      </c>
      <c r="E79" s="109">
        <v>1</v>
      </c>
      <c r="F79" s="298">
        <v>15000000</v>
      </c>
      <c r="G79" s="298">
        <v>15000000</v>
      </c>
      <c r="H79" s="299">
        <v>15000000</v>
      </c>
      <c r="I79" s="298">
        <v>15000000</v>
      </c>
      <c r="J79" s="189" t="s">
        <v>40</v>
      </c>
    </row>
    <row r="80" spans="1:10" s="110" customFormat="1" ht="72.75" customHeight="1" x14ac:dyDescent="0.2">
      <c r="A80" s="179">
        <f>A79+1</f>
        <v>34</v>
      </c>
      <c r="B80" s="297" t="s">
        <v>331</v>
      </c>
      <c r="C80" s="109">
        <v>3.2</v>
      </c>
      <c r="D80" s="292">
        <v>2</v>
      </c>
      <c r="E80" s="109">
        <v>1</v>
      </c>
      <c r="F80" s="298">
        <v>15000000</v>
      </c>
      <c r="G80" s="298">
        <v>15000000</v>
      </c>
      <c r="H80" s="299">
        <v>15000000</v>
      </c>
      <c r="I80" s="298">
        <v>15000000</v>
      </c>
      <c r="J80" s="189" t="s">
        <v>40</v>
      </c>
    </row>
    <row r="81" spans="1:10" s="110" customFormat="1" ht="73.5" customHeight="1" x14ac:dyDescent="0.2">
      <c r="A81" s="179">
        <f t="shared" si="3"/>
        <v>35</v>
      </c>
      <c r="B81" s="297" t="s">
        <v>332</v>
      </c>
      <c r="C81" s="109">
        <v>3.2</v>
      </c>
      <c r="D81" s="292">
        <v>2</v>
      </c>
      <c r="E81" s="109">
        <v>1</v>
      </c>
      <c r="F81" s="298">
        <v>20000000</v>
      </c>
      <c r="G81" s="298">
        <v>20000000</v>
      </c>
      <c r="H81" s="299">
        <v>20000000</v>
      </c>
      <c r="I81" s="298">
        <v>20000000</v>
      </c>
      <c r="J81" s="189" t="s">
        <v>40</v>
      </c>
    </row>
    <row r="82" spans="1:10" s="276" customFormat="1" x14ac:dyDescent="0.3">
      <c r="A82" s="275"/>
      <c r="B82" s="668" t="s">
        <v>3</v>
      </c>
      <c r="C82" s="668"/>
      <c r="D82" s="668"/>
      <c r="E82" s="668"/>
      <c r="F82" s="668" t="s">
        <v>4</v>
      </c>
      <c r="G82" s="668"/>
      <c r="H82" s="668"/>
      <c r="I82" s="668"/>
      <c r="J82" s="668"/>
    </row>
    <row r="83" spans="1:10" s="276" customFormat="1" x14ac:dyDescent="0.3">
      <c r="A83" s="277"/>
      <c r="B83" s="670"/>
      <c r="C83" s="670"/>
      <c r="D83" s="670"/>
      <c r="E83" s="670"/>
      <c r="F83" s="670"/>
      <c r="G83" s="670"/>
      <c r="H83" s="670"/>
      <c r="I83" s="670"/>
      <c r="J83" s="669"/>
    </row>
    <row r="84" spans="1:10" s="282" customFormat="1" ht="39" x14ac:dyDescent="0.3">
      <c r="A84" s="278"/>
      <c r="B84" s="279" t="s">
        <v>9</v>
      </c>
      <c r="C84" s="280" t="s">
        <v>2</v>
      </c>
      <c r="D84" s="279" t="s">
        <v>10</v>
      </c>
      <c r="E84" s="279" t="s">
        <v>11</v>
      </c>
      <c r="F84" s="279" t="s">
        <v>13</v>
      </c>
      <c r="G84" s="279" t="s">
        <v>14</v>
      </c>
      <c r="H84" s="279" t="s">
        <v>15</v>
      </c>
      <c r="I84" s="279" t="s">
        <v>16</v>
      </c>
      <c r="J84" s="281" t="s">
        <v>12</v>
      </c>
    </row>
    <row r="85" spans="1:10" s="110" customFormat="1" ht="66.75" customHeight="1" x14ac:dyDescent="0.2">
      <c r="A85" s="179">
        <f>A81+1</f>
        <v>36</v>
      </c>
      <c r="B85" s="92" t="s">
        <v>69</v>
      </c>
      <c r="C85" s="109">
        <v>3.2</v>
      </c>
      <c r="D85" s="292">
        <v>2</v>
      </c>
      <c r="E85" s="109">
        <v>2</v>
      </c>
      <c r="F85" s="293">
        <v>6300000</v>
      </c>
      <c r="G85" s="293">
        <v>6300000</v>
      </c>
      <c r="H85" s="236">
        <v>6930000</v>
      </c>
      <c r="I85" s="293">
        <v>7560000</v>
      </c>
      <c r="J85" s="189" t="s">
        <v>40</v>
      </c>
    </row>
    <row r="86" spans="1:10" s="110" customFormat="1" ht="61.5" customHeight="1" x14ac:dyDescent="0.2">
      <c r="A86" s="179">
        <f t="shared" si="3"/>
        <v>37</v>
      </c>
      <c r="B86" s="189" t="s">
        <v>70</v>
      </c>
      <c r="C86" s="109">
        <v>3.2</v>
      </c>
      <c r="D86" s="292">
        <v>2</v>
      </c>
      <c r="E86" s="109">
        <v>2</v>
      </c>
      <c r="F86" s="300">
        <v>8400000</v>
      </c>
      <c r="G86" s="300">
        <v>8400000</v>
      </c>
      <c r="H86" s="301">
        <v>8400000</v>
      </c>
      <c r="I86" s="300">
        <v>9240000</v>
      </c>
      <c r="J86" s="189" t="s">
        <v>40</v>
      </c>
    </row>
    <row r="87" spans="1:10" s="110" customFormat="1" ht="63" customHeight="1" x14ac:dyDescent="0.2">
      <c r="A87" s="179">
        <f t="shared" si="3"/>
        <v>38</v>
      </c>
      <c r="B87" s="92" t="s">
        <v>71</v>
      </c>
      <c r="C87" s="109">
        <v>3.2</v>
      </c>
      <c r="D87" s="292">
        <v>2</v>
      </c>
      <c r="E87" s="109">
        <v>2</v>
      </c>
      <c r="F87" s="300">
        <v>7200000</v>
      </c>
      <c r="G87" s="300">
        <v>8200000</v>
      </c>
      <c r="H87" s="301">
        <v>8600000</v>
      </c>
      <c r="I87" s="300">
        <v>9800000</v>
      </c>
      <c r="J87" s="189" t="s">
        <v>40</v>
      </c>
    </row>
    <row r="88" spans="1:10" s="110" customFormat="1" ht="66" customHeight="1" x14ac:dyDescent="0.2">
      <c r="A88" s="179">
        <f t="shared" si="3"/>
        <v>39</v>
      </c>
      <c r="B88" s="92" t="s">
        <v>72</v>
      </c>
      <c r="C88" s="109">
        <v>3.2</v>
      </c>
      <c r="D88" s="292">
        <v>2</v>
      </c>
      <c r="E88" s="109">
        <v>2</v>
      </c>
      <c r="F88" s="300">
        <v>8500000</v>
      </c>
      <c r="G88" s="300">
        <v>8500000</v>
      </c>
      <c r="H88" s="301">
        <v>8500000</v>
      </c>
      <c r="I88" s="300">
        <v>8500000</v>
      </c>
      <c r="J88" s="189" t="s">
        <v>40</v>
      </c>
    </row>
    <row r="89" spans="1:10" s="110" customFormat="1" ht="68.25" customHeight="1" x14ac:dyDescent="0.2">
      <c r="A89" s="179">
        <f t="shared" si="3"/>
        <v>40</v>
      </c>
      <c r="B89" s="92" t="s">
        <v>73</v>
      </c>
      <c r="C89" s="109">
        <v>3.2</v>
      </c>
      <c r="D89" s="292">
        <v>2</v>
      </c>
      <c r="E89" s="109">
        <v>2</v>
      </c>
      <c r="F89" s="300">
        <v>4990000</v>
      </c>
      <c r="G89" s="300">
        <v>9800000</v>
      </c>
      <c r="H89" s="301">
        <v>9800000</v>
      </c>
      <c r="I89" s="302" t="s">
        <v>41</v>
      </c>
      <c r="J89" s="189" t="s">
        <v>40</v>
      </c>
    </row>
    <row r="90" spans="1:10" s="276" customFormat="1" x14ac:dyDescent="0.3">
      <c r="A90" s="275"/>
      <c r="B90" s="668" t="s">
        <v>3</v>
      </c>
      <c r="C90" s="668"/>
      <c r="D90" s="668"/>
      <c r="E90" s="668"/>
      <c r="F90" s="668" t="s">
        <v>4</v>
      </c>
      <c r="G90" s="668"/>
      <c r="H90" s="668"/>
      <c r="I90" s="668"/>
      <c r="J90" s="668"/>
    </row>
    <row r="91" spans="1:10" s="276" customFormat="1" x14ac:dyDescent="0.3">
      <c r="A91" s="277"/>
      <c r="B91" s="670"/>
      <c r="C91" s="670"/>
      <c r="D91" s="670"/>
      <c r="E91" s="670"/>
      <c r="F91" s="670"/>
      <c r="G91" s="670"/>
      <c r="H91" s="670"/>
      <c r="I91" s="670"/>
      <c r="J91" s="669"/>
    </row>
    <row r="92" spans="1:10" s="282" customFormat="1" ht="39" x14ac:dyDescent="0.3">
      <c r="A92" s="278"/>
      <c r="B92" s="279" t="s">
        <v>9</v>
      </c>
      <c r="C92" s="280" t="s">
        <v>2</v>
      </c>
      <c r="D92" s="279" t="s">
        <v>10</v>
      </c>
      <c r="E92" s="279" t="s">
        <v>11</v>
      </c>
      <c r="F92" s="279" t="s">
        <v>13</v>
      </c>
      <c r="G92" s="279" t="s">
        <v>14</v>
      </c>
      <c r="H92" s="279" t="s">
        <v>15</v>
      </c>
      <c r="I92" s="279" t="s">
        <v>16</v>
      </c>
      <c r="J92" s="281" t="s">
        <v>12</v>
      </c>
    </row>
    <row r="93" spans="1:10" s="110" customFormat="1" ht="58.5" x14ac:dyDescent="0.2">
      <c r="A93" s="179">
        <f>A89+1</f>
        <v>41</v>
      </c>
      <c r="B93" s="92" t="s">
        <v>74</v>
      </c>
      <c r="C93" s="109">
        <v>3.2</v>
      </c>
      <c r="D93" s="292">
        <v>2</v>
      </c>
      <c r="E93" s="109">
        <v>2</v>
      </c>
      <c r="F93" s="300">
        <v>9800000</v>
      </c>
      <c r="G93" s="300">
        <v>9800000</v>
      </c>
      <c r="H93" s="301">
        <v>10080000</v>
      </c>
      <c r="I93" s="300">
        <v>10080000</v>
      </c>
      <c r="J93" s="189" t="s">
        <v>40</v>
      </c>
    </row>
    <row r="94" spans="1:10" s="110" customFormat="1" ht="58.5" x14ac:dyDescent="0.2">
      <c r="A94" s="179">
        <f t="shared" si="3"/>
        <v>42</v>
      </c>
      <c r="B94" s="92" t="s">
        <v>75</v>
      </c>
      <c r="C94" s="109">
        <v>3.2</v>
      </c>
      <c r="D94" s="292">
        <v>2</v>
      </c>
      <c r="E94" s="109">
        <v>2</v>
      </c>
      <c r="F94" s="300">
        <v>5000000</v>
      </c>
      <c r="G94" s="300">
        <v>9800000</v>
      </c>
      <c r="H94" s="301">
        <v>9800000</v>
      </c>
      <c r="I94" s="300">
        <v>9800000</v>
      </c>
      <c r="J94" s="189" t="s">
        <v>40</v>
      </c>
    </row>
    <row r="95" spans="1:10" s="110" customFormat="1" ht="66" customHeight="1" x14ac:dyDescent="0.2">
      <c r="A95" s="179">
        <f t="shared" si="3"/>
        <v>43</v>
      </c>
      <c r="B95" s="92" t="s">
        <v>76</v>
      </c>
      <c r="C95" s="109">
        <v>3.2</v>
      </c>
      <c r="D95" s="292">
        <v>2</v>
      </c>
      <c r="E95" s="109">
        <v>2</v>
      </c>
      <c r="F95" s="300">
        <v>9800000</v>
      </c>
      <c r="G95" s="300">
        <v>9800000</v>
      </c>
      <c r="H95" s="301">
        <v>9800000</v>
      </c>
      <c r="I95" s="300">
        <v>9800000</v>
      </c>
      <c r="J95" s="189" t="s">
        <v>40</v>
      </c>
    </row>
    <row r="96" spans="1:10" s="110" customFormat="1" ht="69.75" customHeight="1" x14ac:dyDescent="0.2">
      <c r="A96" s="179">
        <f t="shared" si="3"/>
        <v>44</v>
      </c>
      <c r="B96" s="92" t="s">
        <v>77</v>
      </c>
      <c r="C96" s="109">
        <v>3.2</v>
      </c>
      <c r="D96" s="292">
        <v>2</v>
      </c>
      <c r="E96" s="109">
        <v>2</v>
      </c>
      <c r="F96" s="300">
        <v>14000000</v>
      </c>
      <c r="G96" s="300">
        <v>14560000</v>
      </c>
      <c r="H96" s="301">
        <v>14560000</v>
      </c>
      <c r="I96" s="300">
        <v>14560000</v>
      </c>
      <c r="J96" s="189" t="s">
        <v>40</v>
      </c>
    </row>
    <row r="97" spans="1:10" s="110" customFormat="1" ht="66" customHeight="1" x14ac:dyDescent="0.2">
      <c r="A97" s="179">
        <f t="shared" si="3"/>
        <v>45</v>
      </c>
      <c r="B97" s="92" t="s">
        <v>78</v>
      </c>
      <c r="C97" s="109">
        <v>3.2</v>
      </c>
      <c r="D97" s="292">
        <v>2</v>
      </c>
      <c r="E97" s="109">
        <v>2</v>
      </c>
      <c r="F97" s="300">
        <v>4620000</v>
      </c>
      <c r="G97" s="300">
        <v>5460000</v>
      </c>
      <c r="H97" s="303" t="s">
        <v>41</v>
      </c>
      <c r="I97" s="302" t="s">
        <v>41</v>
      </c>
      <c r="J97" s="189" t="s">
        <v>40</v>
      </c>
    </row>
    <row r="98" spans="1:10" s="110" customFormat="1" ht="66" customHeight="1" x14ac:dyDescent="0.2">
      <c r="A98" s="179">
        <f t="shared" si="3"/>
        <v>46</v>
      </c>
      <c r="B98" s="92" t="s">
        <v>79</v>
      </c>
      <c r="C98" s="109">
        <v>3.2</v>
      </c>
      <c r="D98" s="292">
        <v>2</v>
      </c>
      <c r="E98" s="109">
        <v>2</v>
      </c>
      <c r="F98" s="300">
        <v>11592000</v>
      </c>
      <c r="G98" s="300">
        <v>11592000</v>
      </c>
      <c r="H98" s="301">
        <v>11592000</v>
      </c>
      <c r="I98" s="300">
        <v>11592000</v>
      </c>
      <c r="J98" s="189" t="s">
        <v>40</v>
      </c>
    </row>
    <row r="99" spans="1:10" s="276" customFormat="1" x14ac:dyDescent="0.3">
      <c r="A99" s="275"/>
      <c r="B99" s="668" t="s">
        <v>3</v>
      </c>
      <c r="C99" s="668"/>
      <c r="D99" s="668"/>
      <c r="E99" s="668"/>
      <c r="F99" s="668" t="s">
        <v>4</v>
      </c>
      <c r="G99" s="668"/>
      <c r="H99" s="668"/>
      <c r="I99" s="668"/>
      <c r="J99" s="668"/>
    </row>
    <row r="100" spans="1:10" s="276" customFormat="1" x14ac:dyDescent="0.3">
      <c r="A100" s="277"/>
      <c r="B100" s="670"/>
      <c r="C100" s="670"/>
      <c r="D100" s="670"/>
      <c r="E100" s="670"/>
      <c r="F100" s="670"/>
      <c r="G100" s="670"/>
      <c r="H100" s="670"/>
      <c r="I100" s="670"/>
      <c r="J100" s="669"/>
    </row>
    <row r="101" spans="1:10" s="282" customFormat="1" ht="39" x14ac:dyDescent="0.3">
      <c r="A101" s="278"/>
      <c r="B101" s="279" t="s">
        <v>9</v>
      </c>
      <c r="C101" s="280" t="s">
        <v>2</v>
      </c>
      <c r="D101" s="279" t="s">
        <v>10</v>
      </c>
      <c r="E101" s="279" t="s">
        <v>11</v>
      </c>
      <c r="F101" s="279" t="s">
        <v>13</v>
      </c>
      <c r="G101" s="279" t="s">
        <v>14</v>
      </c>
      <c r="H101" s="279" t="s">
        <v>15</v>
      </c>
      <c r="I101" s="279" t="s">
        <v>16</v>
      </c>
      <c r="J101" s="281" t="s">
        <v>12</v>
      </c>
    </row>
    <row r="102" spans="1:10" s="110" customFormat="1" ht="66.75" customHeight="1" x14ac:dyDescent="0.2">
      <c r="A102" s="179">
        <f>A98+1</f>
        <v>47</v>
      </c>
      <c r="B102" s="92" t="s">
        <v>80</v>
      </c>
      <c r="C102" s="109">
        <v>3.2</v>
      </c>
      <c r="D102" s="292">
        <v>2</v>
      </c>
      <c r="E102" s="109">
        <v>2</v>
      </c>
      <c r="F102" s="300">
        <v>7200000</v>
      </c>
      <c r="G102" s="300">
        <v>9800000</v>
      </c>
      <c r="H102" s="303" t="s">
        <v>41</v>
      </c>
      <c r="I102" s="302" t="s">
        <v>41</v>
      </c>
      <c r="J102" s="189" t="s">
        <v>40</v>
      </c>
    </row>
    <row r="103" spans="1:10" s="110" customFormat="1" ht="63.75" customHeight="1" x14ac:dyDescent="0.2">
      <c r="A103" s="179">
        <f t="shared" si="3"/>
        <v>48</v>
      </c>
      <c r="B103" s="92" t="s">
        <v>81</v>
      </c>
      <c r="C103" s="109">
        <v>3.2</v>
      </c>
      <c r="D103" s="292">
        <v>2</v>
      </c>
      <c r="E103" s="109">
        <v>2</v>
      </c>
      <c r="F103" s="300">
        <v>6720000</v>
      </c>
      <c r="G103" s="300">
        <v>6720000</v>
      </c>
      <c r="H103" s="301">
        <v>6720000</v>
      </c>
      <c r="I103" s="300">
        <v>7280000</v>
      </c>
      <c r="J103" s="189" t="s">
        <v>40</v>
      </c>
    </row>
    <row r="104" spans="1:10" s="110" customFormat="1" ht="63" customHeight="1" x14ac:dyDescent="0.2">
      <c r="A104" s="179">
        <f t="shared" si="3"/>
        <v>49</v>
      </c>
      <c r="B104" s="304" t="s">
        <v>82</v>
      </c>
      <c r="C104" s="109">
        <v>3.2</v>
      </c>
      <c r="D104" s="292">
        <v>2</v>
      </c>
      <c r="E104" s="109">
        <v>2</v>
      </c>
      <c r="F104" s="300">
        <v>5000000</v>
      </c>
      <c r="G104" s="300">
        <v>7500000</v>
      </c>
      <c r="H104" s="301">
        <v>8500000</v>
      </c>
      <c r="I104" s="300">
        <v>9800000</v>
      </c>
      <c r="J104" s="189" t="s">
        <v>40</v>
      </c>
    </row>
    <row r="105" spans="1:10" s="110" customFormat="1" ht="63.75" customHeight="1" x14ac:dyDescent="0.2">
      <c r="A105" s="179">
        <f t="shared" si="3"/>
        <v>50</v>
      </c>
      <c r="B105" s="304" t="s">
        <v>83</v>
      </c>
      <c r="C105" s="109">
        <v>3.2</v>
      </c>
      <c r="D105" s="292">
        <v>2</v>
      </c>
      <c r="E105" s="109">
        <v>2</v>
      </c>
      <c r="F105" s="300">
        <v>7400000</v>
      </c>
      <c r="G105" s="300">
        <v>8500000</v>
      </c>
      <c r="H105" s="301">
        <v>8900000</v>
      </c>
      <c r="I105" s="300">
        <v>9300000</v>
      </c>
      <c r="J105" s="189" t="s">
        <v>40</v>
      </c>
    </row>
    <row r="106" spans="1:10" s="110" customFormat="1" ht="66" customHeight="1" x14ac:dyDescent="0.2">
      <c r="A106" s="179">
        <f t="shared" si="3"/>
        <v>51</v>
      </c>
      <c r="B106" s="304" t="s">
        <v>85</v>
      </c>
      <c r="C106" s="109">
        <v>3.2</v>
      </c>
      <c r="D106" s="292">
        <v>2</v>
      </c>
      <c r="E106" s="109">
        <v>2</v>
      </c>
      <c r="F106" s="300">
        <v>4500000</v>
      </c>
      <c r="G106" s="300">
        <v>5400000</v>
      </c>
      <c r="H106" s="301">
        <v>6500000</v>
      </c>
      <c r="I106" s="300">
        <v>7500000</v>
      </c>
      <c r="J106" s="189" t="s">
        <v>40</v>
      </c>
    </row>
    <row r="107" spans="1:10" s="110" customFormat="1" ht="69.75" customHeight="1" x14ac:dyDescent="0.2">
      <c r="A107" s="179">
        <f t="shared" si="3"/>
        <v>52</v>
      </c>
      <c r="B107" s="304" t="s">
        <v>84</v>
      </c>
      <c r="C107" s="109">
        <v>3.2</v>
      </c>
      <c r="D107" s="292">
        <v>2</v>
      </c>
      <c r="E107" s="109">
        <v>2</v>
      </c>
      <c r="F107" s="300">
        <v>6300000</v>
      </c>
      <c r="G107" s="300">
        <v>6930000</v>
      </c>
      <c r="H107" s="301">
        <v>7500000</v>
      </c>
      <c r="I107" s="300">
        <v>9800000</v>
      </c>
      <c r="J107" s="189" t="s">
        <v>40</v>
      </c>
    </row>
    <row r="108" spans="1:10" s="276" customFormat="1" x14ac:dyDescent="0.3">
      <c r="A108" s="275"/>
      <c r="B108" s="668" t="s">
        <v>3</v>
      </c>
      <c r="C108" s="668"/>
      <c r="D108" s="668"/>
      <c r="E108" s="668"/>
      <c r="F108" s="668" t="s">
        <v>4</v>
      </c>
      <c r="G108" s="668"/>
      <c r="H108" s="668"/>
      <c r="I108" s="668"/>
      <c r="J108" s="668"/>
    </row>
    <row r="109" spans="1:10" s="276" customFormat="1" x14ac:dyDescent="0.3">
      <c r="A109" s="277"/>
      <c r="B109" s="670"/>
      <c r="C109" s="670"/>
      <c r="D109" s="670"/>
      <c r="E109" s="670"/>
      <c r="F109" s="670"/>
      <c r="G109" s="670"/>
      <c r="H109" s="670"/>
      <c r="I109" s="670"/>
      <c r="J109" s="669"/>
    </row>
    <row r="110" spans="1:10" s="282" customFormat="1" ht="39" x14ac:dyDescent="0.3">
      <c r="A110" s="278"/>
      <c r="B110" s="279" t="s">
        <v>9</v>
      </c>
      <c r="C110" s="280" t="s">
        <v>2</v>
      </c>
      <c r="D110" s="279" t="s">
        <v>10</v>
      </c>
      <c r="E110" s="279" t="s">
        <v>11</v>
      </c>
      <c r="F110" s="279" t="s">
        <v>13</v>
      </c>
      <c r="G110" s="279" t="s">
        <v>14</v>
      </c>
      <c r="H110" s="279" t="s">
        <v>15</v>
      </c>
      <c r="I110" s="279" t="s">
        <v>16</v>
      </c>
      <c r="J110" s="281" t="s">
        <v>12</v>
      </c>
    </row>
    <row r="111" spans="1:10" s="110" customFormat="1" ht="66.75" customHeight="1" x14ac:dyDescent="0.2">
      <c r="A111" s="179">
        <f>A107+1</f>
        <v>53</v>
      </c>
      <c r="B111" s="92" t="s">
        <v>464</v>
      </c>
      <c r="C111" s="109">
        <v>3.2</v>
      </c>
      <c r="D111" s="292">
        <v>2</v>
      </c>
      <c r="E111" s="109">
        <v>2</v>
      </c>
      <c r="F111" s="300">
        <v>6300000</v>
      </c>
      <c r="G111" s="300">
        <v>6930000</v>
      </c>
      <c r="H111" s="301">
        <v>7500000</v>
      </c>
      <c r="I111" s="300">
        <v>9800000</v>
      </c>
      <c r="J111" s="189" t="s">
        <v>40</v>
      </c>
    </row>
    <row r="112" spans="1:10" s="110" customFormat="1" ht="66" customHeight="1" x14ac:dyDescent="0.2">
      <c r="A112" s="179">
        <f t="shared" si="3"/>
        <v>54</v>
      </c>
      <c r="B112" s="92" t="s">
        <v>86</v>
      </c>
      <c r="C112" s="109">
        <v>3.2</v>
      </c>
      <c r="D112" s="292">
        <v>2</v>
      </c>
      <c r="E112" s="109">
        <v>2</v>
      </c>
      <c r="F112" s="300">
        <v>6500000</v>
      </c>
      <c r="G112" s="300">
        <v>7150000</v>
      </c>
      <c r="H112" s="301">
        <v>8500000</v>
      </c>
      <c r="I112" s="300">
        <v>9800000</v>
      </c>
      <c r="J112" s="189" t="s">
        <v>40</v>
      </c>
    </row>
    <row r="113" spans="1:10" s="110" customFormat="1" ht="61.5" customHeight="1" x14ac:dyDescent="0.2">
      <c r="A113" s="179">
        <f t="shared" si="3"/>
        <v>55</v>
      </c>
      <c r="B113" s="92" t="s">
        <v>105</v>
      </c>
      <c r="C113" s="109">
        <v>3.2</v>
      </c>
      <c r="D113" s="292">
        <v>2</v>
      </c>
      <c r="E113" s="109">
        <v>2</v>
      </c>
      <c r="F113" s="300">
        <v>7200000</v>
      </c>
      <c r="G113" s="300">
        <v>8200000</v>
      </c>
      <c r="H113" s="301">
        <v>8600000</v>
      </c>
      <c r="I113" s="300">
        <v>9800000</v>
      </c>
      <c r="J113" s="189" t="s">
        <v>40</v>
      </c>
    </row>
    <row r="114" spans="1:10" s="110" customFormat="1" ht="62.25" customHeight="1" x14ac:dyDescent="0.2">
      <c r="A114" s="179">
        <f t="shared" si="3"/>
        <v>56</v>
      </c>
      <c r="B114" s="92" t="s">
        <v>87</v>
      </c>
      <c r="C114" s="109">
        <v>3.2</v>
      </c>
      <c r="D114" s="292">
        <v>2</v>
      </c>
      <c r="E114" s="109">
        <v>2</v>
      </c>
      <c r="F114" s="300">
        <v>8200000</v>
      </c>
      <c r="G114" s="300">
        <v>8600000</v>
      </c>
      <c r="H114" s="301">
        <v>9800000</v>
      </c>
      <c r="I114" s="300">
        <v>9800000</v>
      </c>
      <c r="J114" s="189" t="s">
        <v>40</v>
      </c>
    </row>
    <row r="115" spans="1:10" s="110" customFormat="1" ht="58.5" x14ac:dyDescent="0.2">
      <c r="A115" s="179">
        <f t="shared" si="3"/>
        <v>57</v>
      </c>
      <c r="B115" s="92" t="s">
        <v>106</v>
      </c>
      <c r="C115" s="109">
        <v>3.2</v>
      </c>
      <c r="D115" s="292">
        <v>2</v>
      </c>
      <c r="E115" s="109">
        <v>2</v>
      </c>
      <c r="F115" s="300">
        <v>7200000</v>
      </c>
      <c r="G115" s="300">
        <v>8200000</v>
      </c>
      <c r="H115" s="301">
        <v>8600000</v>
      </c>
      <c r="I115" s="300">
        <v>9800000</v>
      </c>
      <c r="J115" s="189" t="s">
        <v>40</v>
      </c>
    </row>
    <row r="116" spans="1:10" s="110" customFormat="1" ht="58.5" x14ac:dyDescent="0.2">
      <c r="A116" s="179">
        <f t="shared" si="3"/>
        <v>58</v>
      </c>
      <c r="B116" s="92" t="s">
        <v>107</v>
      </c>
      <c r="C116" s="109">
        <v>3.2</v>
      </c>
      <c r="D116" s="292">
        <v>2</v>
      </c>
      <c r="E116" s="109">
        <v>2</v>
      </c>
      <c r="F116" s="300">
        <v>9800000</v>
      </c>
      <c r="G116" s="300">
        <v>9800000</v>
      </c>
      <c r="H116" s="301">
        <v>9800000</v>
      </c>
      <c r="I116" s="300">
        <v>9800000</v>
      </c>
      <c r="J116" s="189" t="s">
        <v>40</v>
      </c>
    </row>
    <row r="117" spans="1:10" x14ac:dyDescent="0.3">
      <c r="A117" s="275"/>
      <c r="B117" s="668" t="s">
        <v>3</v>
      </c>
      <c r="C117" s="668"/>
      <c r="D117" s="668"/>
      <c r="E117" s="668"/>
      <c r="F117" s="668" t="s">
        <v>4</v>
      </c>
      <c r="G117" s="668"/>
      <c r="H117" s="668"/>
      <c r="I117" s="668"/>
      <c r="J117" s="668"/>
    </row>
    <row r="118" spans="1:10" x14ac:dyDescent="0.3">
      <c r="A118" s="277"/>
      <c r="B118" s="670"/>
      <c r="C118" s="670"/>
      <c r="D118" s="670"/>
      <c r="E118" s="670"/>
      <c r="F118" s="670"/>
      <c r="G118" s="670"/>
      <c r="H118" s="670"/>
      <c r="I118" s="670"/>
      <c r="J118" s="669"/>
    </row>
    <row r="119" spans="1:10" s="161" customFormat="1" ht="39" x14ac:dyDescent="0.3">
      <c r="A119" s="278"/>
      <c r="B119" s="279" t="s">
        <v>9</v>
      </c>
      <c r="C119" s="280" t="s">
        <v>2</v>
      </c>
      <c r="D119" s="279" t="s">
        <v>10</v>
      </c>
      <c r="E119" s="279" t="s">
        <v>11</v>
      </c>
      <c r="F119" s="279" t="s">
        <v>13</v>
      </c>
      <c r="G119" s="279" t="s">
        <v>14</v>
      </c>
      <c r="H119" s="279" t="s">
        <v>15</v>
      </c>
      <c r="I119" s="279" t="s">
        <v>16</v>
      </c>
      <c r="J119" s="281" t="s">
        <v>12</v>
      </c>
    </row>
    <row r="120" spans="1:10" s="110" customFormat="1" ht="63" customHeight="1" x14ac:dyDescent="0.2">
      <c r="A120" s="179">
        <f>A116+1</f>
        <v>59</v>
      </c>
      <c r="B120" s="92" t="s">
        <v>108</v>
      </c>
      <c r="C120" s="109">
        <v>3.2</v>
      </c>
      <c r="D120" s="292">
        <v>2</v>
      </c>
      <c r="E120" s="109">
        <v>2</v>
      </c>
      <c r="F120" s="300">
        <v>9800000</v>
      </c>
      <c r="G120" s="300">
        <v>9800000</v>
      </c>
      <c r="H120" s="301">
        <v>9800000</v>
      </c>
      <c r="I120" s="300">
        <v>9800000</v>
      </c>
      <c r="J120" s="189" t="s">
        <v>40</v>
      </c>
    </row>
    <row r="121" spans="1:10" s="110" customFormat="1" ht="66.75" customHeight="1" x14ac:dyDescent="0.2">
      <c r="A121" s="179">
        <f>A120+1</f>
        <v>60</v>
      </c>
      <c r="B121" s="92" t="s">
        <v>109</v>
      </c>
      <c r="C121" s="109">
        <v>3.2</v>
      </c>
      <c r="D121" s="292">
        <v>2</v>
      </c>
      <c r="E121" s="109">
        <v>2</v>
      </c>
      <c r="F121" s="300">
        <v>9800000</v>
      </c>
      <c r="G121" s="300">
        <v>9800000</v>
      </c>
      <c r="H121" s="301">
        <v>9800000</v>
      </c>
      <c r="I121" s="302" t="s">
        <v>41</v>
      </c>
      <c r="J121" s="189" t="s">
        <v>40</v>
      </c>
    </row>
    <row r="122" spans="1:10" s="110" customFormat="1" ht="66.75" customHeight="1" x14ac:dyDescent="0.2">
      <c r="A122" s="179">
        <f t="shared" si="3"/>
        <v>61</v>
      </c>
      <c r="B122" s="92" t="s">
        <v>110</v>
      </c>
      <c r="C122" s="109">
        <v>3.2</v>
      </c>
      <c r="D122" s="292">
        <v>2</v>
      </c>
      <c r="E122" s="109">
        <v>2</v>
      </c>
      <c r="F122" s="300">
        <v>9800000</v>
      </c>
      <c r="G122" s="300">
        <v>9800000</v>
      </c>
      <c r="H122" s="301">
        <v>9800000</v>
      </c>
      <c r="I122" s="300">
        <v>9800000</v>
      </c>
      <c r="J122" s="189" t="s">
        <v>40</v>
      </c>
    </row>
    <row r="123" spans="1:10" s="110" customFormat="1" ht="68.25" customHeight="1" x14ac:dyDescent="0.2">
      <c r="A123" s="179">
        <f t="shared" si="3"/>
        <v>62</v>
      </c>
      <c r="B123" s="92" t="s">
        <v>88</v>
      </c>
      <c r="C123" s="109">
        <v>3.2</v>
      </c>
      <c r="D123" s="292">
        <v>2</v>
      </c>
      <c r="E123" s="109">
        <v>2</v>
      </c>
      <c r="F123" s="300">
        <v>9800000</v>
      </c>
      <c r="G123" s="300">
        <v>9800000</v>
      </c>
      <c r="H123" s="301">
        <v>9800000</v>
      </c>
      <c r="I123" s="300">
        <v>9800000</v>
      </c>
      <c r="J123" s="189" t="s">
        <v>40</v>
      </c>
    </row>
    <row r="124" spans="1:10" s="110" customFormat="1" ht="58.5" x14ac:dyDescent="0.2">
      <c r="A124" s="179">
        <f t="shared" si="3"/>
        <v>63</v>
      </c>
      <c r="B124" s="92" t="s">
        <v>111</v>
      </c>
      <c r="C124" s="109">
        <v>3.2</v>
      </c>
      <c r="D124" s="292">
        <v>2</v>
      </c>
      <c r="E124" s="109">
        <v>2</v>
      </c>
      <c r="F124" s="300">
        <v>9800000</v>
      </c>
      <c r="G124" s="300">
        <v>9800000</v>
      </c>
      <c r="H124" s="303" t="s">
        <v>41</v>
      </c>
      <c r="I124" s="302" t="s">
        <v>41</v>
      </c>
      <c r="J124" s="189" t="s">
        <v>40</v>
      </c>
    </row>
    <row r="125" spans="1:10" s="110" customFormat="1" ht="66.75" customHeight="1" x14ac:dyDescent="0.2">
      <c r="A125" s="179">
        <f t="shared" si="3"/>
        <v>64</v>
      </c>
      <c r="B125" s="92" t="s">
        <v>89</v>
      </c>
      <c r="C125" s="109">
        <v>3.2</v>
      </c>
      <c r="D125" s="292">
        <v>2</v>
      </c>
      <c r="E125" s="109">
        <v>2</v>
      </c>
      <c r="F125" s="300">
        <v>9800000</v>
      </c>
      <c r="G125" s="300">
        <v>9800000</v>
      </c>
      <c r="H125" s="301">
        <v>9800000</v>
      </c>
      <c r="I125" s="300">
        <v>9800000</v>
      </c>
      <c r="J125" s="189" t="s">
        <v>40</v>
      </c>
    </row>
    <row r="126" spans="1:10" x14ac:dyDescent="0.3">
      <c r="A126" s="381"/>
      <c r="B126" s="666" t="s">
        <v>3</v>
      </c>
      <c r="C126" s="666"/>
      <c r="D126" s="666"/>
      <c r="E126" s="666"/>
      <c r="F126" s="666" t="s">
        <v>4</v>
      </c>
      <c r="G126" s="666"/>
      <c r="H126" s="666"/>
      <c r="I126" s="666"/>
      <c r="J126" s="666"/>
    </row>
    <row r="127" spans="1:10" x14ac:dyDescent="0.3">
      <c r="A127" s="382"/>
      <c r="B127" s="686"/>
      <c r="C127" s="686"/>
      <c r="D127" s="686"/>
      <c r="E127" s="686"/>
      <c r="F127" s="686"/>
      <c r="G127" s="686"/>
      <c r="H127" s="686"/>
      <c r="I127" s="686"/>
      <c r="J127" s="667"/>
    </row>
    <row r="128" spans="1:10" s="161" customFormat="1" ht="39" x14ac:dyDescent="0.3">
      <c r="A128" s="385"/>
      <c r="B128" s="386" t="s">
        <v>9</v>
      </c>
      <c r="C128" s="387" t="s">
        <v>2</v>
      </c>
      <c r="D128" s="386" t="s">
        <v>10</v>
      </c>
      <c r="E128" s="386" t="s">
        <v>11</v>
      </c>
      <c r="F128" s="386" t="s">
        <v>13</v>
      </c>
      <c r="G128" s="386" t="s">
        <v>14</v>
      </c>
      <c r="H128" s="386" t="s">
        <v>15</v>
      </c>
      <c r="I128" s="386" t="s">
        <v>16</v>
      </c>
      <c r="J128" s="388" t="s">
        <v>12</v>
      </c>
    </row>
    <row r="129" spans="1:10" s="110" customFormat="1" ht="62.25" customHeight="1" x14ac:dyDescent="0.2">
      <c r="A129" s="179">
        <f>A125+1</f>
        <v>65</v>
      </c>
      <c r="B129" s="92" t="s">
        <v>112</v>
      </c>
      <c r="C129" s="109">
        <v>3.2</v>
      </c>
      <c r="D129" s="292">
        <v>2</v>
      </c>
      <c r="E129" s="109">
        <v>2</v>
      </c>
      <c r="F129" s="300">
        <v>7200000</v>
      </c>
      <c r="G129" s="300">
        <v>9800000</v>
      </c>
      <c r="H129" s="301">
        <v>9800000</v>
      </c>
      <c r="I129" s="302" t="s">
        <v>41</v>
      </c>
      <c r="J129" s="189" t="s">
        <v>40</v>
      </c>
    </row>
    <row r="130" spans="1:10" s="110" customFormat="1" ht="39" x14ac:dyDescent="0.2">
      <c r="A130" s="179">
        <f>A129+1</f>
        <v>66</v>
      </c>
      <c r="B130" s="92" t="s">
        <v>90</v>
      </c>
      <c r="C130" s="109">
        <v>3.2</v>
      </c>
      <c r="D130" s="292">
        <v>2</v>
      </c>
      <c r="E130" s="109">
        <v>2</v>
      </c>
      <c r="F130" s="300">
        <v>7200000</v>
      </c>
      <c r="G130" s="300">
        <v>9800000</v>
      </c>
      <c r="H130" s="301">
        <v>9800000</v>
      </c>
      <c r="I130" s="300">
        <v>9800000</v>
      </c>
      <c r="J130" s="189" t="s">
        <v>40</v>
      </c>
    </row>
    <row r="131" spans="1:10" s="110" customFormat="1" ht="58.5" x14ac:dyDescent="0.2">
      <c r="A131" s="179">
        <f t="shared" si="3"/>
        <v>67</v>
      </c>
      <c r="B131" s="92" t="s">
        <v>113</v>
      </c>
      <c r="C131" s="109">
        <v>3.2</v>
      </c>
      <c r="D131" s="292">
        <v>2</v>
      </c>
      <c r="E131" s="109">
        <v>2</v>
      </c>
      <c r="F131" s="300">
        <v>7200000</v>
      </c>
      <c r="G131" s="300">
        <v>9800000</v>
      </c>
      <c r="H131" s="301">
        <v>9800000</v>
      </c>
      <c r="I131" s="300">
        <v>9800000</v>
      </c>
      <c r="J131" s="189" t="s">
        <v>40</v>
      </c>
    </row>
    <row r="132" spans="1:10" s="110" customFormat="1" ht="39" x14ac:dyDescent="0.2">
      <c r="A132" s="179">
        <f t="shared" si="3"/>
        <v>68</v>
      </c>
      <c r="B132" s="92" t="s">
        <v>91</v>
      </c>
      <c r="C132" s="109">
        <v>3.2</v>
      </c>
      <c r="D132" s="292">
        <v>2</v>
      </c>
      <c r="E132" s="109">
        <v>2</v>
      </c>
      <c r="F132" s="300">
        <v>7200000</v>
      </c>
      <c r="G132" s="300">
        <v>9800000</v>
      </c>
      <c r="H132" s="301">
        <v>9800000</v>
      </c>
      <c r="I132" s="302" t="s">
        <v>41</v>
      </c>
      <c r="J132" s="189" t="s">
        <v>40</v>
      </c>
    </row>
    <row r="133" spans="1:10" s="110" customFormat="1" ht="58.5" x14ac:dyDescent="0.2">
      <c r="A133" s="179">
        <f t="shared" si="3"/>
        <v>69</v>
      </c>
      <c r="B133" s="92" t="s">
        <v>92</v>
      </c>
      <c r="C133" s="109">
        <v>3.2</v>
      </c>
      <c r="D133" s="292">
        <v>2</v>
      </c>
      <c r="E133" s="109">
        <v>2</v>
      </c>
      <c r="F133" s="300">
        <v>9800000</v>
      </c>
      <c r="G133" s="300">
        <v>9800000</v>
      </c>
      <c r="H133" s="301">
        <v>9800000</v>
      </c>
      <c r="I133" s="302" t="s">
        <v>41</v>
      </c>
      <c r="J133" s="189" t="s">
        <v>40</v>
      </c>
    </row>
    <row r="134" spans="1:10" s="110" customFormat="1" ht="39" x14ac:dyDescent="0.2">
      <c r="A134" s="179">
        <f t="shared" si="3"/>
        <v>70</v>
      </c>
      <c r="B134" s="92" t="s">
        <v>114</v>
      </c>
      <c r="C134" s="109">
        <v>3.2</v>
      </c>
      <c r="D134" s="292">
        <v>2</v>
      </c>
      <c r="E134" s="109">
        <v>2</v>
      </c>
      <c r="F134" s="300">
        <v>9800000</v>
      </c>
      <c r="G134" s="300">
        <v>9800000</v>
      </c>
      <c r="H134" s="301">
        <v>9800000</v>
      </c>
      <c r="I134" s="302" t="s">
        <v>41</v>
      </c>
      <c r="J134" s="189" t="s">
        <v>40</v>
      </c>
    </row>
    <row r="135" spans="1:10" s="110" customFormat="1" ht="58.5" x14ac:dyDescent="0.2">
      <c r="A135" s="179">
        <f t="shared" si="3"/>
        <v>71</v>
      </c>
      <c r="B135" s="92" t="s">
        <v>115</v>
      </c>
      <c r="C135" s="109">
        <v>3.2</v>
      </c>
      <c r="D135" s="292">
        <v>2</v>
      </c>
      <c r="E135" s="109">
        <v>2</v>
      </c>
      <c r="F135" s="300">
        <v>8500000</v>
      </c>
      <c r="G135" s="300">
        <v>8500000</v>
      </c>
      <c r="H135" s="303" t="s">
        <v>41</v>
      </c>
      <c r="I135" s="302" t="s">
        <v>41</v>
      </c>
      <c r="J135" s="189" t="s">
        <v>40</v>
      </c>
    </row>
    <row r="136" spans="1:10" s="110" customFormat="1" ht="58.5" x14ac:dyDescent="0.2">
      <c r="A136" s="179">
        <f t="shared" si="3"/>
        <v>72</v>
      </c>
      <c r="B136" s="92" t="s">
        <v>93</v>
      </c>
      <c r="C136" s="109">
        <v>3.2</v>
      </c>
      <c r="D136" s="292">
        <v>2</v>
      </c>
      <c r="E136" s="109">
        <v>2</v>
      </c>
      <c r="F136" s="300">
        <v>9800000</v>
      </c>
      <c r="G136" s="300">
        <v>9800000</v>
      </c>
      <c r="H136" s="301">
        <v>9800000</v>
      </c>
      <c r="I136" s="302" t="s">
        <v>41</v>
      </c>
      <c r="J136" s="189" t="s">
        <v>40</v>
      </c>
    </row>
    <row r="137" spans="1:10" x14ac:dyDescent="0.3">
      <c r="A137" s="381"/>
      <c r="B137" s="666" t="s">
        <v>3</v>
      </c>
      <c r="C137" s="666"/>
      <c r="D137" s="666"/>
      <c r="E137" s="666"/>
      <c r="F137" s="666" t="s">
        <v>4</v>
      </c>
      <c r="G137" s="666"/>
      <c r="H137" s="666"/>
      <c r="I137" s="666"/>
      <c r="J137" s="666"/>
    </row>
    <row r="138" spans="1:10" x14ac:dyDescent="0.3">
      <c r="A138" s="382"/>
      <c r="B138" s="686"/>
      <c r="C138" s="686"/>
      <c r="D138" s="686"/>
      <c r="E138" s="686"/>
      <c r="F138" s="686"/>
      <c r="G138" s="686"/>
      <c r="H138" s="686"/>
      <c r="I138" s="686"/>
      <c r="J138" s="667"/>
    </row>
    <row r="139" spans="1:10" s="161" customFormat="1" ht="39" x14ac:dyDescent="0.3">
      <c r="A139" s="385"/>
      <c r="B139" s="386" t="s">
        <v>9</v>
      </c>
      <c r="C139" s="387" t="s">
        <v>2</v>
      </c>
      <c r="D139" s="386" t="s">
        <v>10</v>
      </c>
      <c r="E139" s="386" t="s">
        <v>11</v>
      </c>
      <c r="F139" s="386" t="s">
        <v>13</v>
      </c>
      <c r="G139" s="386" t="s">
        <v>14</v>
      </c>
      <c r="H139" s="386" t="s">
        <v>15</v>
      </c>
      <c r="I139" s="386" t="s">
        <v>16</v>
      </c>
      <c r="J139" s="388" t="s">
        <v>12</v>
      </c>
    </row>
    <row r="140" spans="1:10" s="110" customFormat="1" ht="58.5" x14ac:dyDescent="0.2">
      <c r="A140" s="179">
        <f>A136+1</f>
        <v>73</v>
      </c>
      <c r="B140" s="92" t="s">
        <v>116</v>
      </c>
      <c r="C140" s="109">
        <v>3.2</v>
      </c>
      <c r="D140" s="292">
        <v>2</v>
      </c>
      <c r="E140" s="109">
        <v>2</v>
      </c>
      <c r="F140" s="300">
        <v>9800000</v>
      </c>
      <c r="G140" s="300">
        <v>9800000</v>
      </c>
      <c r="H140" s="301">
        <v>9800000</v>
      </c>
      <c r="I140" s="300">
        <v>9800000</v>
      </c>
      <c r="J140" s="189" t="s">
        <v>40</v>
      </c>
    </row>
    <row r="141" spans="1:10" s="110" customFormat="1" ht="65.25" customHeight="1" x14ac:dyDescent="0.2">
      <c r="A141" s="179">
        <f>A140+1</f>
        <v>74</v>
      </c>
      <c r="B141" s="92" t="s">
        <v>117</v>
      </c>
      <c r="C141" s="109">
        <v>3.2</v>
      </c>
      <c r="D141" s="292">
        <v>2</v>
      </c>
      <c r="E141" s="109">
        <v>2</v>
      </c>
      <c r="F141" s="300">
        <v>9800000</v>
      </c>
      <c r="G141" s="300">
        <v>9800000</v>
      </c>
      <c r="H141" s="301">
        <v>9800000</v>
      </c>
      <c r="I141" s="302" t="s">
        <v>41</v>
      </c>
      <c r="J141" s="189" t="s">
        <v>40</v>
      </c>
    </row>
    <row r="142" spans="1:10" s="110" customFormat="1" ht="67.5" customHeight="1" x14ac:dyDescent="0.2">
      <c r="A142" s="179">
        <f t="shared" si="3"/>
        <v>75</v>
      </c>
      <c r="B142" s="92" t="s">
        <v>118</v>
      </c>
      <c r="C142" s="109">
        <v>3.2</v>
      </c>
      <c r="D142" s="292">
        <v>2</v>
      </c>
      <c r="E142" s="109">
        <v>2</v>
      </c>
      <c r="F142" s="300">
        <v>9800000</v>
      </c>
      <c r="G142" s="300">
        <v>9800000</v>
      </c>
      <c r="H142" s="301">
        <v>9800000</v>
      </c>
      <c r="I142" s="300">
        <v>9800000</v>
      </c>
      <c r="J142" s="189" t="s">
        <v>40</v>
      </c>
    </row>
    <row r="143" spans="1:10" s="110" customFormat="1" ht="57" customHeight="1" x14ac:dyDescent="0.2">
      <c r="A143" s="179">
        <f t="shared" si="3"/>
        <v>76</v>
      </c>
      <c r="B143" s="92" t="s">
        <v>119</v>
      </c>
      <c r="C143" s="109">
        <v>3.2</v>
      </c>
      <c r="D143" s="292">
        <v>2</v>
      </c>
      <c r="E143" s="109">
        <v>2</v>
      </c>
      <c r="F143" s="300">
        <v>9800000</v>
      </c>
      <c r="G143" s="300">
        <v>9800000</v>
      </c>
      <c r="H143" s="301">
        <v>9800000</v>
      </c>
      <c r="I143" s="300">
        <v>9800000</v>
      </c>
      <c r="J143" s="189" t="s">
        <v>40</v>
      </c>
    </row>
    <row r="144" spans="1:10" s="110" customFormat="1" ht="58.5" x14ac:dyDescent="0.2">
      <c r="A144" s="179">
        <f t="shared" si="3"/>
        <v>77</v>
      </c>
      <c r="B144" s="92" t="s">
        <v>94</v>
      </c>
      <c r="C144" s="109">
        <v>3.2</v>
      </c>
      <c r="D144" s="292">
        <v>2</v>
      </c>
      <c r="E144" s="109">
        <v>2</v>
      </c>
      <c r="F144" s="300">
        <v>9800000</v>
      </c>
      <c r="G144" s="300">
        <v>9800000</v>
      </c>
      <c r="H144" s="301">
        <v>9800000</v>
      </c>
      <c r="I144" s="300">
        <v>9800000</v>
      </c>
      <c r="J144" s="189" t="s">
        <v>40</v>
      </c>
    </row>
    <row r="145" spans="1:10" s="110" customFormat="1" ht="58.5" x14ac:dyDescent="0.2">
      <c r="A145" s="179">
        <f t="shared" si="3"/>
        <v>78</v>
      </c>
      <c r="B145" s="92" t="s">
        <v>120</v>
      </c>
      <c r="C145" s="109">
        <v>3.2</v>
      </c>
      <c r="D145" s="292">
        <v>2</v>
      </c>
      <c r="E145" s="109">
        <v>2</v>
      </c>
      <c r="F145" s="300">
        <v>9800000</v>
      </c>
      <c r="G145" s="300">
        <v>9800000</v>
      </c>
      <c r="H145" s="301">
        <v>9800000</v>
      </c>
      <c r="I145" s="300">
        <v>9800000</v>
      </c>
      <c r="J145" s="189" t="s">
        <v>40</v>
      </c>
    </row>
    <row r="146" spans="1:10" s="110" customFormat="1" ht="58.5" x14ac:dyDescent="0.2">
      <c r="A146" s="179">
        <f t="shared" si="3"/>
        <v>79</v>
      </c>
      <c r="B146" s="92" t="s">
        <v>121</v>
      </c>
      <c r="C146" s="109">
        <v>3.2</v>
      </c>
      <c r="D146" s="292">
        <v>2</v>
      </c>
      <c r="E146" s="109">
        <v>2</v>
      </c>
      <c r="F146" s="300">
        <v>9800000</v>
      </c>
      <c r="G146" s="300">
        <v>9800000</v>
      </c>
      <c r="H146" s="301">
        <v>9800000</v>
      </c>
      <c r="I146" s="300">
        <v>9800000</v>
      </c>
      <c r="J146" s="189" t="s">
        <v>40</v>
      </c>
    </row>
    <row r="147" spans="1:10" x14ac:dyDescent="0.3">
      <c r="A147" s="275"/>
      <c r="B147" s="668" t="s">
        <v>3</v>
      </c>
      <c r="C147" s="668"/>
      <c r="D147" s="668"/>
      <c r="E147" s="668"/>
      <c r="F147" s="668" t="s">
        <v>4</v>
      </c>
      <c r="G147" s="668"/>
      <c r="H147" s="668"/>
      <c r="I147" s="668"/>
      <c r="J147" s="668"/>
    </row>
    <row r="148" spans="1:10" x14ac:dyDescent="0.3">
      <c r="A148" s="277"/>
      <c r="B148" s="670"/>
      <c r="C148" s="670"/>
      <c r="D148" s="670"/>
      <c r="E148" s="670"/>
      <c r="F148" s="670"/>
      <c r="G148" s="670"/>
      <c r="H148" s="670"/>
      <c r="I148" s="670"/>
      <c r="J148" s="669"/>
    </row>
    <row r="149" spans="1:10" s="161" customFormat="1" ht="39" x14ac:dyDescent="0.3">
      <c r="A149" s="278"/>
      <c r="B149" s="279" t="s">
        <v>9</v>
      </c>
      <c r="C149" s="280" t="s">
        <v>2</v>
      </c>
      <c r="D149" s="279" t="s">
        <v>10</v>
      </c>
      <c r="E149" s="279" t="s">
        <v>11</v>
      </c>
      <c r="F149" s="279" t="s">
        <v>13</v>
      </c>
      <c r="G149" s="279" t="s">
        <v>14</v>
      </c>
      <c r="H149" s="279" t="s">
        <v>15</v>
      </c>
      <c r="I149" s="279" t="s">
        <v>16</v>
      </c>
      <c r="J149" s="281" t="s">
        <v>12</v>
      </c>
    </row>
    <row r="150" spans="1:10" s="110" customFormat="1" ht="58.5" x14ac:dyDescent="0.2">
      <c r="A150" s="179">
        <f>A146+1</f>
        <v>80</v>
      </c>
      <c r="B150" s="92" t="s">
        <v>122</v>
      </c>
      <c r="C150" s="109">
        <v>3.2</v>
      </c>
      <c r="D150" s="292">
        <v>2</v>
      </c>
      <c r="E150" s="109">
        <v>2</v>
      </c>
      <c r="F150" s="300">
        <v>9800000</v>
      </c>
      <c r="G150" s="300">
        <v>9800000</v>
      </c>
      <c r="H150" s="301">
        <v>9800000</v>
      </c>
      <c r="I150" s="300">
        <v>9800000</v>
      </c>
      <c r="J150" s="189" t="s">
        <v>40</v>
      </c>
    </row>
    <row r="151" spans="1:10" s="110" customFormat="1" ht="58.5" x14ac:dyDescent="0.2">
      <c r="A151" s="179">
        <f t="shared" si="3"/>
        <v>81</v>
      </c>
      <c r="B151" s="92" t="s">
        <v>95</v>
      </c>
      <c r="C151" s="109">
        <v>3.2</v>
      </c>
      <c r="D151" s="292">
        <v>2</v>
      </c>
      <c r="E151" s="109">
        <v>2</v>
      </c>
      <c r="F151" s="300">
        <v>9800000</v>
      </c>
      <c r="G151" s="300">
        <v>9800000</v>
      </c>
      <c r="H151" s="301">
        <v>9800000</v>
      </c>
      <c r="I151" s="300">
        <v>9800000</v>
      </c>
      <c r="J151" s="189" t="s">
        <v>40</v>
      </c>
    </row>
    <row r="152" spans="1:10" s="110" customFormat="1" ht="58.5" x14ac:dyDescent="0.2">
      <c r="A152" s="179">
        <f t="shared" si="3"/>
        <v>82</v>
      </c>
      <c r="B152" s="92" t="s">
        <v>96</v>
      </c>
      <c r="C152" s="109">
        <v>3.2</v>
      </c>
      <c r="D152" s="292">
        <v>2</v>
      </c>
      <c r="E152" s="109">
        <v>2</v>
      </c>
      <c r="F152" s="300">
        <v>9800000</v>
      </c>
      <c r="G152" s="300">
        <v>9800000</v>
      </c>
      <c r="H152" s="301">
        <v>9800000</v>
      </c>
      <c r="I152" s="300">
        <v>9800000</v>
      </c>
      <c r="J152" s="189" t="s">
        <v>40</v>
      </c>
    </row>
    <row r="153" spans="1:10" s="110" customFormat="1" ht="58.5" x14ac:dyDescent="0.2">
      <c r="A153" s="179">
        <f t="shared" si="3"/>
        <v>83</v>
      </c>
      <c r="B153" s="92" t="s">
        <v>123</v>
      </c>
      <c r="C153" s="109">
        <v>3.2</v>
      </c>
      <c r="D153" s="292">
        <v>2</v>
      </c>
      <c r="E153" s="109">
        <v>2</v>
      </c>
      <c r="F153" s="300">
        <v>7200000</v>
      </c>
      <c r="G153" s="300">
        <v>9800000</v>
      </c>
      <c r="H153" s="301">
        <v>9800000</v>
      </c>
      <c r="I153" s="302" t="s">
        <v>41</v>
      </c>
      <c r="J153" s="189" t="s">
        <v>40</v>
      </c>
    </row>
    <row r="154" spans="1:10" s="110" customFormat="1" ht="58.5" x14ac:dyDescent="0.2">
      <c r="A154" s="179">
        <f t="shared" si="3"/>
        <v>84</v>
      </c>
      <c r="B154" s="92" t="s">
        <v>124</v>
      </c>
      <c r="C154" s="109">
        <v>3.2</v>
      </c>
      <c r="D154" s="292">
        <v>2</v>
      </c>
      <c r="E154" s="109">
        <v>2</v>
      </c>
      <c r="F154" s="300">
        <v>9800000</v>
      </c>
      <c r="G154" s="300">
        <v>9800000</v>
      </c>
      <c r="H154" s="301">
        <v>9800000</v>
      </c>
      <c r="I154" s="300">
        <v>9800000</v>
      </c>
      <c r="J154" s="189" t="s">
        <v>40</v>
      </c>
    </row>
    <row r="155" spans="1:10" s="110" customFormat="1" ht="58.5" x14ac:dyDescent="0.2">
      <c r="A155" s="179">
        <f t="shared" si="3"/>
        <v>85</v>
      </c>
      <c r="B155" s="92" t="s">
        <v>125</v>
      </c>
      <c r="C155" s="109">
        <v>3.2</v>
      </c>
      <c r="D155" s="292">
        <v>2</v>
      </c>
      <c r="E155" s="109">
        <v>2</v>
      </c>
      <c r="F155" s="300">
        <v>9800000</v>
      </c>
      <c r="G155" s="300">
        <v>9800000</v>
      </c>
      <c r="H155" s="301">
        <v>9800000</v>
      </c>
      <c r="I155" s="300">
        <v>9800000</v>
      </c>
      <c r="J155" s="189" t="s">
        <v>40</v>
      </c>
    </row>
    <row r="156" spans="1:10" s="110" customFormat="1" ht="58.5" x14ac:dyDescent="0.2">
      <c r="A156" s="179">
        <f t="shared" si="3"/>
        <v>86</v>
      </c>
      <c r="B156" s="92" t="s">
        <v>126</v>
      </c>
      <c r="C156" s="109">
        <v>3.2</v>
      </c>
      <c r="D156" s="292">
        <v>2</v>
      </c>
      <c r="E156" s="109">
        <v>2</v>
      </c>
      <c r="F156" s="300">
        <v>9800000</v>
      </c>
      <c r="G156" s="300">
        <v>9800000</v>
      </c>
      <c r="H156" s="301">
        <v>9800000</v>
      </c>
      <c r="I156" s="300">
        <v>9800000</v>
      </c>
      <c r="J156" s="189" t="s">
        <v>40</v>
      </c>
    </row>
    <row r="157" spans="1:10" x14ac:dyDescent="0.3">
      <c r="A157" s="381"/>
      <c r="B157" s="666" t="s">
        <v>3</v>
      </c>
      <c r="C157" s="666"/>
      <c r="D157" s="666"/>
      <c r="E157" s="666"/>
      <c r="F157" s="666" t="s">
        <v>4</v>
      </c>
      <c r="G157" s="666"/>
      <c r="H157" s="666"/>
      <c r="I157" s="666"/>
      <c r="J157" s="666"/>
    </row>
    <row r="158" spans="1:10" x14ac:dyDescent="0.3">
      <c r="A158" s="382"/>
      <c r="B158" s="686"/>
      <c r="C158" s="686"/>
      <c r="D158" s="686"/>
      <c r="E158" s="686"/>
      <c r="F158" s="686"/>
      <c r="G158" s="686"/>
      <c r="H158" s="686"/>
      <c r="I158" s="686"/>
      <c r="J158" s="667"/>
    </row>
    <row r="159" spans="1:10" s="161" customFormat="1" ht="39" x14ac:dyDescent="0.3">
      <c r="A159" s="385"/>
      <c r="B159" s="386" t="s">
        <v>9</v>
      </c>
      <c r="C159" s="387" t="s">
        <v>2</v>
      </c>
      <c r="D159" s="386" t="s">
        <v>10</v>
      </c>
      <c r="E159" s="386" t="s">
        <v>11</v>
      </c>
      <c r="F159" s="386" t="s">
        <v>13</v>
      </c>
      <c r="G159" s="386" t="s">
        <v>14</v>
      </c>
      <c r="H159" s="386" t="s">
        <v>15</v>
      </c>
      <c r="I159" s="386" t="s">
        <v>16</v>
      </c>
      <c r="J159" s="388" t="s">
        <v>12</v>
      </c>
    </row>
    <row r="160" spans="1:10" s="110" customFormat="1" ht="39" x14ac:dyDescent="0.2">
      <c r="A160" s="179">
        <f>A156+1</f>
        <v>87</v>
      </c>
      <c r="B160" s="92" t="s">
        <v>127</v>
      </c>
      <c r="C160" s="109">
        <v>3.2</v>
      </c>
      <c r="D160" s="292">
        <v>2</v>
      </c>
      <c r="E160" s="109">
        <v>2</v>
      </c>
      <c r="F160" s="300">
        <v>9800000</v>
      </c>
      <c r="G160" s="300">
        <v>9800000</v>
      </c>
      <c r="H160" s="301">
        <v>9800000</v>
      </c>
      <c r="I160" s="300">
        <v>9800000</v>
      </c>
      <c r="J160" s="189" t="s">
        <v>40</v>
      </c>
    </row>
    <row r="161" spans="1:10" s="110" customFormat="1" ht="58.5" x14ac:dyDescent="0.2">
      <c r="A161" s="179">
        <f t="shared" si="3"/>
        <v>88</v>
      </c>
      <c r="B161" s="92" t="s">
        <v>128</v>
      </c>
      <c r="C161" s="109">
        <v>3.2</v>
      </c>
      <c r="D161" s="292">
        <v>2</v>
      </c>
      <c r="E161" s="109">
        <v>2</v>
      </c>
      <c r="F161" s="300">
        <v>9800000</v>
      </c>
      <c r="G161" s="300">
        <v>9800000</v>
      </c>
      <c r="H161" s="301">
        <v>9800000</v>
      </c>
      <c r="I161" s="300">
        <v>9800000</v>
      </c>
      <c r="J161" s="189" t="s">
        <v>40</v>
      </c>
    </row>
    <row r="162" spans="1:10" s="110" customFormat="1" ht="58.5" x14ac:dyDescent="0.2">
      <c r="A162" s="179">
        <f t="shared" si="3"/>
        <v>89</v>
      </c>
      <c r="B162" s="92" t="s">
        <v>97</v>
      </c>
      <c r="C162" s="109">
        <v>3.2</v>
      </c>
      <c r="D162" s="292">
        <v>2</v>
      </c>
      <c r="E162" s="109">
        <v>2</v>
      </c>
      <c r="F162" s="300">
        <v>9800000</v>
      </c>
      <c r="G162" s="300">
        <v>9800000</v>
      </c>
      <c r="H162" s="301">
        <v>9800000</v>
      </c>
      <c r="I162" s="300">
        <v>9800000</v>
      </c>
      <c r="J162" s="189" t="s">
        <v>40</v>
      </c>
    </row>
    <row r="163" spans="1:10" s="110" customFormat="1" ht="58.5" x14ac:dyDescent="0.2">
      <c r="A163" s="179">
        <f t="shared" si="3"/>
        <v>90</v>
      </c>
      <c r="B163" s="92" t="s">
        <v>98</v>
      </c>
      <c r="C163" s="109">
        <v>3.2</v>
      </c>
      <c r="D163" s="292">
        <v>2</v>
      </c>
      <c r="E163" s="109">
        <v>2</v>
      </c>
      <c r="F163" s="300">
        <v>4275000</v>
      </c>
      <c r="G163" s="300">
        <v>4275000</v>
      </c>
      <c r="H163" s="301">
        <v>4275000</v>
      </c>
      <c r="I163" s="300">
        <v>4275000</v>
      </c>
      <c r="J163" s="189" t="s">
        <v>40</v>
      </c>
    </row>
    <row r="164" spans="1:10" s="110" customFormat="1" ht="39" x14ac:dyDescent="0.2">
      <c r="A164" s="179">
        <f t="shared" si="3"/>
        <v>91</v>
      </c>
      <c r="B164" s="92" t="s">
        <v>99</v>
      </c>
      <c r="C164" s="109">
        <v>3.2</v>
      </c>
      <c r="D164" s="292">
        <v>2</v>
      </c>
      <c r="E164" s="109">
        <v>2</v>
      </c>
      <c r="F164" s="300">
        <v>3075000</v>
      </c>
      <c r="G164" s="300">
        <v>3075000</v>
      </c>
      <c r="H164" s="301">
        <v>3075000</v>
      </c>
      <c r="I164" s="300">
        <v>3075000</v>
      </c>
      <c r="J164" s="189" t="s">
        <v>40</v>
      </c>
    </row>
    <row r="165" spans="1:10" s="110" customFormat="1" ht="58.5" x14ac:dyDescent="0.2">
      <c r="A165" s="179">
        <f t="shared" si="3"/>
        <v>92</v>
      </c>
      <c r="B165" s="92" t="s">
        <v>100</v>
      </c>
      <c r="C165" s="109">
        <v>3.2</v>
      </c>
      <c r="D165" s="292">
        <v>2</v>
      </c>
      <c r="E165" s="109">
        <v>2</v>
      </c>
      <c r="F165" s="300">
        <v>8450000</v>
      </c>
      <c r="G165" s="300">
        <v>8450000</v>
      </c>
      <c r="H165" s="301">
        <v>8450000</v>
      </c>
      <c r="I165" s="300">
        <v>8450000</v>
      </c>
      <c r="J165" s="189" t="s">
        <v>40</v>
      </c>
    </row>
    <row r="166" spans="1:10" s="110" customFormat="1" ht="45.75" customHeight="1" x14ac:dyDescent="0.2">
      <c r="A166" s="179">
        <f t="shared" ref="A166:A253" si="4">A165+1</f>
        <v>93</v>
      </c>
      <c r="B166" s="92" t="s">
        <v>129</v>
      </c>
      <c r="C166" s="109">
        <v>3.2</v>
      </c>
      <c r="D166" s="292">
        <v>2</v>
      </c>
      <c r="E166" s="109">
        <v>2</v>
      </c>
      <c r="F166" s="300">
        <v>6995000</v>
      </c>
      <c r="G166" s="300">
        <v>6995000</v>
      </c>
      <c r="H166" s="301">
        <v>6995000</v>
      </c>
      <c r="I166" s="300">
        <v>6995000</v>
      </c>
      <c r="J166" s="189" t="s">
        <v>40</v>
      </c>
    </row>
    <row r="167" spans="1:10" s="110" customFormat="1" ht="46.5" customHeight="1" x14ac:dyDescent="0.2">
      <c r="A167" s="179">
        <f>A166+1</f>
        <v>94</v>
      </c>
      <c r="B167" s="92" t="s">
        <v>101</v>
      </c>
      <c r="C167" s="109">
        <v>3.2</v>
      </c>
      <c r="D167" s="292">
        <v>2</v>
      </c>
      <c r="E167" s="109">
        <v>2</v>
      </c>
      <c r="F167" s="300">
        <v>4300000</v>
      </c>
      <c r="G167" s="300">
        <v>4300000</v>
      </c>
      <c r="H167" s="301">
        <v>4300000</v>
      </c>
      <c r="I167" s="300">
        <v>4300000</v>
      </c>
      <c r="J167" s="189" t="s">
        <v>40</v>
      </c>
    </row>
    <row r="168" spans="1:10" x14ac:dyDescent="0.3">
      <c r="A168" s="381"/>
      <c r="B168" s="666" t="s">
        <v>3</v>
      </c>
      <c r="C168" s="666"/>
      <c r="D168" s="666"/>
      <c r="E168" s="666"/>
      <c r="F168" s="666" t="s">
        <v>4</v>
      </c>
      <c r="G168" s="666"/>
      <c r="H168" s="666"/>
      <c r="I168" s="666"/>
      <c r="J168" s="666"/>
    </row>
    <row r="169" spans="1:10" x14ac:dyDescent="0.3">
      <c r="A169" s="382"/>
      <c r="B169" s="686"/>
      <c r="C169" s="686"/>
      <c r="D169" s="686"/>
      <c r="E169" s="686"/>
      <c r="F169" s="686"/>
      <c r="G169" s="686"/>
      <c r="H169" s="686"/>
      <c r="I169" s="686"/>
      <c r="J169" s="667"/>
    </row>
    <row r="170" spans="1:10" s="161" customFormat="1" ht="39" x14ac:dyDescent="0.3">
      <c r="A170" s="385"/>
      <c r="B170" s="386" t="s">
        <v>9</v>
      </c>
      <c r="C170" s="387" t="s">
        <v>2</v>
      </c>
      <c r="D170" s="386" t="s">
        <v>10</v>
      </c>
      <c r="E170" s="386" t="s">
        <v>11</v>
      </c>
      <c r="F170" s="386" t="s">
        <v>13</v>
      </c>
      <c r="G170" s="386" t="s">
        <v>14</v>
      </c>
      <c r="H170" s="386" t="s">
        <v>15</v>
      </c>
      <c r="I170" s="386" t="s">
        <v>16</v>
      </c>
      <c r="J170" s="388" t="s">
        <v>12</v>
      </c>
    </row>
    <row r="171" spans="1:10" s="110" customFormat="1" ht="39" x14ac:dyDescent="0.2">
      <c r="A171" s="179">
        <f>A167+1</f>
        <v>95</v>
      </c>
      <c r="B171" s="92" t="s">
        <v>102</v>
      </c>
      <c r="C171" s="109">
        <v>3.2</v>
      </c>
      <c r="D171" s="292">
        <v>2</v>
      </c>
      <c r="E171" s="109">
        <v>2</v>
      </c>
      <c r="F171" s="300">
        <v>9140000</v>
      </c>
      <c r="G171" s="300">
        <v>9140000</v>
      </c>
      <c r="H171" s="301">
        <v>9140000</v>
      </c>
      <c r="I171" s="300">
        <v>9140000</v>
      </c>
      <c r="J171" s="189" t="s">
        <v>40</v>
      </c>
    </row>
    <row r="172" spans="1:10" s="110" customFormat="1" ht="39" x14ac:dyDescent="0.2">
      <c r="A172" s="179">
        <f t="shared" si="4"/>
        <v>96</v>
      </c>
      <c r="B172" s="92" t="s">
        <v>130</v>
      </c>
      <c r="C172" s="109">
        <v>3.2</v>
      </c>
      <c r="D172" s="292">
        <v>2</v>
      </c>
      <c r="E172" s="109">
        <v>2</v>
      </c>
      <c r="F172" s="300">
        <v>9400000</v>
      </c>
      <c r="G172" s="300">
        <v>9400000</v>
      </c>
      <c r="H172" s="301">
        <v>9400000</v>
      </c>
      <c r="I172" s="300">
        <v>9400000</v>
      </c>
      <c r="J172" s="189" t="s">
        <v>40</v>
      </c>
    </row>
    <row r="173" spans="1:10" s="110" customFormat="1" ht="39" x14ac:dyDescent="0.2">
      <c r="A173" s="179">
        <f t="shared" si="4"/>
        <v>97</v>
      </c>
      <c r="B173" s="92" t="s">
        <v>103</v>
      </c>
      <c r="C173" s="109">
        <v>3.2</v>
      </c>
      <c r="D173" s="292">
        <v>2</v>
      </c>
      <c r="E173" s="109">
        <v>2</v>
      </c>
      <c r="F173" s="300">
        <v>6658500</v>
      </c>
      <c r="G173" s="300">
        <v>6658500</v>
      </c>
      <c r="H173" s="301">
        <v>6658500</v>
      </c>
      <c r="I173" s="300">
        <v>6658500</v>
      </c>
      <c r="J173" s="189" t="s">
        <v>40</v>
      </c>
    </row>
    <row r="174" spans="1:10" s="110" customFormat="1" ht="58.5" x14ac:dyDescent="0.2">
      <c r="A174" s="179">
        <f t="shared" si="4"/>
        <v>98</v>
      </c>
      <c r="B174" s="92" t="s">
        <v>104</v>
      </c>
      <c r="C174" s="109">
        <v>3.2</v>
      </c>
      <c r="D174" s="292" t="s">
        <v>42</v>
      </c>
      <c r="E174" s="109">
        <v>2</v>
      </c>
      <c r="F174" s="293">
        <v>29000000</v>
      </c>
      <c r="G174" s="293">
        <v>29000000</v>
      </c>
      <c r="H174" s="236">
        <v>29000000</v>
      </c>
      <c r="I174" s="293">
        <v>29000000</v>
      </c>
      <c r="J174" s="189" t="s">
        <v>40</v>
      </c>
    </row>
    <row r="175" spans="1:10" s="161" customFormat="1" ht="19.5" x14ac:dyDescent="0.3">
      <c r="A175" s="179">
        <f t="shared" si="4"/>
        <v>99</v>
      </c>
      <c r="B175" s="92" t="s">
        <v>157</v>
      </c>
      <c r="C175" s="109">
        <v>2.1</v>
      </c>
      <c r="D175" s="109">
        <v>2</v>
      </c>
      <c r="E175" s="109">
        <v>2</v>
      </c>
      <c r="F175" s="290">
        <v>627400</v>
      </c>
      <c r="G175" s="290">
        <v>627400</v>
      </c>
      <c r="H175" s="291">
        <v>627400</v>
      </c>
      <c r="I175" s="290">
        <v>627400</v>
      </c>
      <c r="J175" s="189" t="s">
        <v>156</v>
      </c>
    </row>
    <row r="176" spans="1:10" s="161" customFormat="1" ht="19.5" x14ac:dyDescent="0.3">
      <c r="A176" s="179">
        <f t="shared" si="4"/>
        <v>100</v>
      </c>
      <c r="B176" s="92" t="s">
        <v>158</v>
      </c>
      <c r="C176" s="109">
        <v>3.4</v>
      </c>
      <c r="D176" s="109">
        <v>2</v>
      </c>
      <c r="E176" s="109">
        <v>2</v>
      </c>
      <c r="F176" s="290">
        <v>446100</v>
      </c>
      <c r="G176" s="290">
        <v>446100</v>
      </c>
      <c r="H176" s="291">
        <v>446100</v>
      </c>
      <c r="I176" s="290">
        <v>446100</v>
      </c>
      <c r="J176" s="189" t="s">
        <v>156</v>
      </c>
    </row>
    <row r="177" spans="1:10" s="161" customFormat="1" ht="39" x14ac:dyDescent="0.3">
      <c r="A177" s="179">
        <f t="shared" si="4"/>
        <v>101</v>
      </c>
      <c r="B177" s="92" t="s">
        <v>159</v>
      </c>
      <c r="C177" s="109">
        <v>3.1</v>
      </c>
      <c r="D177" s="109">
        <v>2</v>
      </c>
      <c r="E177" s="109">
        <v>2</v>
      </c>
      <c r="F177" s="290">
        <v>55000</v>
      </c>
      <c r="G177" s="290">
        <v>55000</v>
      </c>
      <c r="H177" s="291">
        <v>55000</v>
      </c>
      <c r="I177" s="290">
        <v>55000</v>
      </c>
      <c r="J177" s="189" t="s">
        <v>156</v>
      </c>
    </row>
    <row r="178" spans="1:10" s="161" customFormat="1" ht="19.5" x14ac:dyDescent="0.3">
      <c r="A178" s="179">
        <f t="shared" si="4"/>
        <v>102</v>
      </c>
      <c r="B178" s="92" t="s">
        <v>160</v>
      </c>
      <c r="C178" s="109">
        <v>3.1</v>
      </c>
      <c r="D178" s="109">
        <v>2</v>
      </c>
      <c r="E178" s="109">
        <v>2</v>
      </c>
      <c r="F178" s="290">
        <v>682600</v>
      </c>
      <c r="G178" s="290">
        <v>682600</v>
      </c>
      <c r="H178" s="291">
        <v>682600</v>
      </c>
      <c r="I178" s="290">
        <v>682600</v>
      </c>
      <c r="J178" s="189" t="s">
        <v>156</v>
      </c>
    </row>
    <row r="179" spans="1:10" s="161" customFormat="1" ht="39" x14ac:dyDescent="0.3">
      <c r="A179" s="179">
        <f t="shared" si="4"/>
        <v>103</v>
      </c>
      <c r="B179" s="92" t="s">
        <v>161</v>
      </c>
      <c r="C179" s="109">
        <v>3.4</v>
      </c>
      <c r="D179" s="109">
        <v>2</v>
      </c>
      <c r="E179" s="109">
        <v>2</v>
      </c>
      <c r="F179" s="290">
        <v>681600</v>
      </c>
      <c r="G179" s="290">
        <v>681600</v>
      </c>
      <c r="H179" s="291">
        <v>681600</v>
      </c>
      <c r="I179" s="290">
        <v>681600</v>
      </c>
      <c r="J179" s="189" t="s">
        <v>156</v>
      </c>
    </row>
    <row r="180" spans="1:10" s="161" customFormat="1" ht="39" x14ac:dyDescent="0.3">
      <c r="A180" s="179">
        <f t="shared" si="4"/>
        <v>104</v>
      </c>
      <c r="B180" s="92" t="s">
        <v>162</v>
      </c>
      <c r="C180" s="109">
        <v>3.1</v>
      </c>
      <c r="D180" s="109">
        <v>2</v>
      </c>
      <c r="E180" s="109">
        <v>2</v>
      </c>
      <c r="F180" s="290">
        <v>711360</v>
      </c>
      <c r="G180" s="290">
        <v>711360</v>
      </c>
      <c r="H180" s="291">
        <v>711360</v>
      </c>
      <c r="I180" s="290">
        <v>711360</v>
      </c>
      <c r="J180" s="189" t="s">
        <v>156</v>
      </c>
    </row>
    <row r="181" spans="1:10" x14ac:dyDescent="0.3">
      <c r="A181" s="381"/>
      <c r="B181" s="666" t="s">
        <v>3</v>
      </c>
      <c r="C181" s="666"/>
      <c r="D181" s="666"/>
      <c r="E181" s="666"/>
      <c r="F181" s="666" t="s">
        <v>4</v>
      </c>
      <c r="G181" s="666"/>
      <c r="H181" s="666"/>
      <c r="I181" s="666"/>
      <c r="J181" s="666"/>
    </row>
    <row r="182" spans="1:10" x14ac:dyDescent="0.3">
      <c r="A182" s="382"/>
      <c r="B182" s="686"/>
      <c r="C182" s="686"/>
      <c r="D182" s="686"/>
      <c r="E182" s="686"/>
      <c r="F182" s="686"/>
      <c r="G182" s="686"/>
      <c r="H182" s="686"/>
      <c r="I182" s="686"/>
      <c r="J182" s="667"/>
    </row>
    <row r="183" spans="1:10" s="161" customFormat="1" ht="39" x14ac:dyDescent="0.3">
      <c r="A183" s="385"/>
      <c r="B183" s="386" t="s">
        <v>9</v>
      </c>
      <c r="C183" s="387" t="s">
        <v>2</v>
      </c>
      <c r="D183" s="386" t="s">
        <v>10</v>
      </c>
      <c r="E183" s="386" t="s">
        <v>11</v>
      </c>
      <c r="F183" s="386" t="s">
        <v>13</v>
      </c>
      <c r="G183" s="386" t="s">
        <v>14</v>
      </c>
      <c r="H183" s="386" t="s">
        <v>15</v>
      </c>
      <c r="I183" s="386" t="s">
        <v>16</v>
      </c>
      <c r="J183" s="388" t="s">
        <v>12</v>
      </c>
    </row>
    <row r="184" spans="1:10" s="161" customFormat="1" ht="39" x14ac:dyDescent="0.3">
      <c r="A184" s="179">
        <f>A180+1</f>
        <v>105</v>
      </c>
      <c r="B184" s="92" t="s">
        <v>163</v>
      </c>
      <c r="C184" s="109">
        <v>3.1</v>
      </c>
      <c r="D184" s="109">
        <v>2</v>
      </c>
      <c r="E184" s="109">
        <v>2</v>
      </c>
      <c r="F184" s="290">
        <v>113000</v>
      </c>
      <c r="G184" s="290">
        <v>113000</v>
      </c>
      <c r="H184" s="291">
        <v>113000</v>
      </c>
      <c r="I184" s="290">
        <v>113000</v>
      </c>
      <c r="J184" s="189" t="s">
        <v>156</v>
      </c>
    </row>
    <row r="185" spans="1:10" s="161" customFormat="1" ht="39" x14ac:dyDescent="0.3">
      <c r="A185" s="179">
        <f t="shared" si="4"/>
        <v>106</v>
      </c>
      <c r="B185" s="92" t="s">
        <v>164</v>
      </c>
      <c r="C185" s="109">
        <v>3.1</v>
      </c>
      <c r="D185" s="109">
        <v>2</v>
      </c>
      <c r="E185" s="109">
        <v>2</v>
      </c>
      <c r="F185" s="290">
        <v>457600</v>
      </c>
      <c r="G185" s="290">
        <v>480000</v>
      </c>
      <c r="H185" s="291">
        <v>500000</v>
      </c>
      <c r="I185" s="290">
        <v>525000</v>
      </c>
      <c r="J185" s="305" t="s">
        <v>170</v>
      </c>
    </row>
    <row r="186" spans="1:10" s="161" customFormat="1" ht="39" x14ac:dyDescent="0.3">
      <c r="A186" s="179">
        <f t="shared" si="4"/>
        <v>107</v>
      </c>
      <c r="B186" s="92" t="s">
        <v>165</v>
      </c>
      <c r="C186" s="109">
        <v>3.1</v>
      </c>
      <c r="D186" s="109">
        <v>2</v>
      </c>
      <c r="E186" s="109">
        <v>2</v>
      </c>
      <c r="F186" s="290">
        <v>207300</v>
      </c>
      <c r="G186" s="290">
        <v>220000</v>
      </c>
      <c r="H186" s="291">
        <v>231000</v>
      </c>
      <c r="I186" s="290">
        <v>243000</v>
      </c>
      <c r="J186" s="305" t="s">
        <v>170</v>
      </c>
    </row>
    <row r="187" spans="1:10" s="161" customFormat="1" ht="39" x14ac:dyDescent="0.3">
      <c r="A187" s="179">
        <f t="shared" si="4"/>
        <v>108</v>
      </c>
      <c r="B187" s="92" t="s">
        <v>166</v>
      </c>
      <c r="C187" s="109">
        <v>3.1</v>
      </c>
      <c r="D187" s="109">
        <v>2</v>
      </c>
      <c r="E187" s="109">
        <v>2</v>
      </c>
      <c r="F187" s="290">
        <v>98300</v>
      </c>
      <c r="G187" s="290">
        <v>103200</v>
      </c>
      <c r="H187" s="291">
        <v>108500</v>
      </c>
      <c r="I187" s="290">
        <v>114000</v>
      </c>
      <c r="J187" s="305" t="s">
        <v>170</v>
      </c>
    </row>
    <row r="188" spans="1:10" s="161" customFormat="1" ht="58.5" x14ac:dyDescent="0.3">
      <c r="A188" s="179">
        <f t="shared" si="4"/>
        <v>109</v>
      </c>
      <c r="B188" s="92" t="s">
        <v>167</v>
      </c>
      <c r="C188" s="109">
        <v>3.1</v>
      </c>
      <c r="D188" s="109">
        <v>2</v>
      </c>
      <c r="E188" s="109">
        <v>2</v>
      </c>
      <c r="F188" s="290">
        <v>109600</v>
      </c>
      <c r="G188" s="290">
        <v>115000</v>
      </c>
      <c r="H188" s="291">
        <v>120500</v>
      </c>
      <c r="I188" s="290">
        <v>126500</v>
      </c>
      <c r="J188" s="305" t="s">
        <v>170</v>
      </c>
    </row>
    <row r="189" spans="1:10" s="161" customFormat="1" ht="39" x14ac:dyDescent="0.3">
      <c r="A189" s="179">
        <f t="shared" si="4"/>
        <v>110</v>
      </c>
      <c r="B189" s="92" t="s">
        <v>168</v>
      </c>
      <c r="C189" s="109">
        <v>3.1</v>
      </c>
      <c r="D189" s="109">
        <v>2</v>
      </c>
      <c r="E189" s="109">
        <v>2</v>
      </c>
      <c r="F189" s="290">
        <v>30000</v>
      </c>
      <c r="G189" s="290">
        <v>32000</v>
      </c>
      <c r="H189" s="291">
        <v>33600</v>
      </c>
      <c r="I189" s="290">
        <v>36000</v>
      </c>
      <c r="J189" s="305" t="s">
        <v>170</v>
      </c>
    </row>
    <row r="190" spans="1:10" s="161" customFormat="1" ht="39" x14ac:dyDescent="0.3">
      <c r="A190" s="179">
        <f t="shared" si="4"/>
        <v>111</v>
      </c>
      <c r="B190" s="92" t="s">
        <v>169</v>
      </c>
      <c r="C190" s="109">
        <v>3.1</v>
      </c>
      <c r="D190" s="109">
        <v>2</v>
      </c>
      <c r="E190" s="109">
        <v>2</v>
      </c>
      <c r="F190" s="290">
        <v>189400</v>
      </c>
      <c r="G190" s="290">
        <v>200000</v>
      </c>
      <c r="H190" s="291">
        <v>210000</v>
      </c>
      <c r="I190" s="290">
        <v>220500</v>
      </c>
      <c r="J190" s="305" t="s">
        <v>170</v>
      </c>
    </row>
    <row r="191" spans="1:10" s="161" customFormat="1" ht="45.75" customHeight="1" x14ac:dyDescent="0.3">
      <c r="A191" s="179">
        <f t="shared" si="4"/>
        <v>112</v>
      </c>
      <c r="B191" s="92" t="s">
        <v>175</v>
      </c>
      <c r="C191" s="109">
        <v>3.1</v>
      </c>
      <c r="D191" s="109">
        <v>2</v>
      </c>
      <c r="E191" s="109">
        <v>2</v>
      </c>
      <c r="F191" s="306">
        <v>253000</v>
      </c>
      <c r="G191" s="306">
        <v>253000</v>
      </c>
      <c r="H191" s="307">
        <v>253000</v>
      </c>
      <c r="I191" s="306">
        <v>253000</v>
      </c>
      <c r="J191" s="305" t="s">
        <v>174</v>
      </c>
    </row>
    <row r="192" spans="1:10" s="161" customFormat="1" ht="39" x14ac:dyDescent="0.3">
      <c r="A192" s="179">
        <f t="shared" si="4"/>
        <v>113</v>
      </c>
      <c r="B192" s="92" t="s">
        <v>176</v>
      </c>
      <c r="C192" s="109">
        <v>3.4</v>
      </c>
      <c r="D192" s="109">
        <v>2</v>
      </c>
      <c r="E192" s="109">
        <v>2</v>
      </c>
      <c r="F192" s="308">
        <v>48800</v>
      </c>
      <c r="G192" s="308">
        <v>48800</v>
      </c>
      <c r="H192" s="309">
        <v>48800</v>
      </c>
      <c r="I192" s="308">
        <v>48800</v>
      </c>
      <c r="J192" s="305" t="s">
        <v>174</v>
      </c>
    </row>
    <row r="193" spans="1:10" x14ac:dyDescent="0.3">
      <c r="A193" s="381"/>
      <c r="B193" s="666" t="s">
        <v>3</v>
      </c>
      <c r="C193" s="666"/>
      <c r="D193" s="666"/>
      <c r="E193" s="666"/>
      <c r="F193" s="666" t="s">
        <v>4</v>
      </c>
      <c r="G193" s="666"/>
      <c r="H193" s="666"/>
      <c r="I193" s="666"/>
      <c r="J193" s="666"/>
    </row>
    <row r="194" spans="1:10" x14ac:dyDescent="0.3">
      <c r="A194" s="382"/>
      <c r="B194" s="686"/>
      <c r="C194" s="686"/>
      <c r="D194" s="686"/>
      <c r="E194" s="686"/>
      <c r="F194" s="686"/>
      <c r="G194" s="686"/>
      <c r="H194" s="686"/>
      <c r="I194" s="686"/>
      <c r="J194" s="667"/>
    </row>
    <row r="195" spans="1:10" s="161" customFormat="1" ht="39" x14ac:dyDescent="0.3">
      <c r="A195" s="385"/>
      <c r="B195" s="386" t="s">
        <v>9</v>
      </c>
      <c r="C195" s="387" t="s">
        <v>2</v>
      </c>
      <c r="D195" s="386" t="s">
        <v>10</v>
      </c>
      <c r="E195" s="386" t="s">
        <v>11</v>
      </c>
      <c r="F195" s="386" t="s">
        <v>13</v>
      </c>
      <c r="G195" s="386" t="s">
        <v>14</v>
      </c>
      <c r="H195" s="386" t="s">
        <v>15</v>
      </c>
      <c r="I195" s="386" t="s">
        <v>16</v>
      </c>
      <c r="J195" s="388" t="s">
        <v>12</v>
      </c>
    </row>
    <row r="196" spans="1:10" s="161" customFormat="1" ht="39" x14ac:dyDescent="0.3">
      <c r="A196" s="179">
        <f>A192+1</f>
        <v>114</v>
      </c>
      <c r="B196" s="92" t="s">
        <v>184</v>
      </c>
      <c r="C196" s="109">
        <v>3.1</v>
      </c>
      <c r="D196" s="267">
        <v>2</v>
      </c>
      <c r="E196" s="267">
        <v>2</v>
      </c>
      <c r="F196" s="284">
        <v>120000</v>
      </c>
      <c r="G196" s="284">
        <v>150000</v>
      </c>
      <c r="H196" s="285">
        <v>180000</v>
      </c>
      <c r="I196" s="284">
        <v>200000</v>
      </c>
      <c r="J196" s="189" t="s">
        <v>183</v>
      </c>
    </row>
    <row r="197" spans="1:10" s="161" customFormat="1" ht="58.5" customHeight="1" x14ac:dyDescent="0.3">
      <c r="A197" s="179">
        <f t="shared" si="4"/>
        <v>115</v>
      </c>
      <c r="B197" s="92" t="s">
        <v>185</v>
      </c>
      <c r="C197" s="109">
        <v>3.4</v>
      </c>
      <c r="D197" s="267">
        <v>2</v>
      </c>
      <c r="E197" s="267">
        <v>2</v>
      </c>
      <c r="F197" s="284">
        <v>200000</v>
      </c>
      <c r="G197" s="284">
        <v>250000</v>
      </c>
      <c r="H197" s="285">
        <v>300000</v>
      </c>
      <c r="I197" s="284">
        <v>300000</v>
      </c>
      <c r="J197" s="189" t="s">
        <v>183</v>
      </c>
    </row>
    <row r="198" spans="1:10" s="161" customFormat="1" ht="39" x14ac:dyDescent="0.3">
      <c r="A198" s="179">
        <f t="shared" si="4"/>
        <v>116</v>
      </c>
      <c r="B198" s="92" t="s">
        <v>186</v>
      </c>
      <c r="C198" s="109">
        <v>3.4</v>
      </c>
      <c r="D198" s="267">
        <v>2</v>
      </c>
      <c r="E198" s="267">
        <v>2</v>
      </c>
      <c r="F198" s="290">
        <v>300000</v>
      </c>
      <c r="G198" s="290">
        <v>300000</v>
      </c>
      <c r="H198" s="291">
        <v>300000</v>
      </c>
      <c r="I198" s="290">
        <v>300000</v>
      </c>
      <c r="J198" s="189" t="s">
        <v>183</v>
      </c>
    </row>
    <row r="199" spans="1:10" s="161" customFormat="1" ht="39" x14ac:dyDescent="0.3">
      <c r="A199" s="179">
        <f t="shared" si="4"/>
        <v>117</v>
      </c>
      <c r="B199" s="92" t="s">
        <v>187</v>
      </c>
      <c r="C199" s="109">
        <v>3.4</v>
      </c>
      <c r="D199" s="267">
        <v>2</v>
      </c>
      <c r="E199" s="267">
        <v>2</v>
      </c>
      <c r="F199" s="310">
        <v>100000</v>
      </c>
      <c r="G199" s="310">
        <v>100000</v>
      </c>
      <c r="H199" s="311">
        <v>100000</v>
      </c>
      <c r="I199" s="310">
        <v>100000</v>
      </c>
      <c r="J199" s="189" t="s">
        <v>183</v>
      </c>
    </row>
    <row r="200" spans="1:10" s="161" customFormat="1" ht="51.75" customHeight="1" x14ac:dyDescent="0.3">
      <c r="A200" s="179">
        <f t="shared" si="4"/>
        <v>118</v>
      </c>
      <c r="B200" s="92" t="s">
        <v>296</v>
      </c>
      <c r="C200" s="109">
        <v>3.1</v>
      </c>
      <c r="D200" s="109">
        <v>2</v>
      </c>
      <c r="E200" s="109">
        <v>2</v>
      </c>
      <c r="F200" s="293">
        <v>1000000</v>
      </c>
      <c r="G200" s="293">
        <v>1500000</v>
      </c>
      <c r="H200" s="236">
        <v>2000000</v>
      </c>
      <c r="I200" s="293">
        <v>2000000</v>
      </c>
      <c r="J200" s="189" t="s">
        <v>295</v>
      </c>
    </row>
    <row r="201" spans="1:10" s="161" customFormat="1" ht="39" x14ac:dyDescent="0.3">
      <c r="A201" s="179">
        <f t="shared" si="4"/>
        <v>119</v>
      </c>
      <c r="B201" s="92" t="s">
        <v>297</v>
      </c>
      <c r="C201" s="109">
        <v>3.1</v>
      </c>
      <c r="D201" s="109">
        <v>2</v>
      </c>
      <c r="E201" s="109">
        <v>2</v>
      </c>
      <c r="F201" s="293">
        <v>2000000</v>
      </c>
      <c r="G201" s="293">
        <v>2000000</v>
      </c>
      <c r="H201" s="236">
        <v>2000000</v>
      </c>
      <c r="I201" s="293">
        <v>2000000</v>
      </c>
      <c r="J201" s="189" t="s">
        <v>295</v>
      </c>
    </row>
    <row r="202" spans="1:10" s="161" customFormat="1" ht="19.5" x14ac:dyDescent="0.3">
      <c r="A202" s="179">
        <f t="shared" si="4"/>
        <v>120</v>
      </c>
      <c r="B202" s="92" t="s">
        <v>298</v>
      </c>
      <c r="C202" s="109">
        <v>3.1</v>
      </c>
      <c r="D202" s="109">
        <v>2</v>
      </c>
      <c r="E202" s="109">
        <v>2</v>
      </c>
      <c r="F202" s="293">
        <v>108000</v>
      </c>
      <c r="G202" s="293">
        <v>108000</v>
      </c>
      <c r="H202" s="236">
        <v>108000</v>
      </c>
      <c r="I202" s="293">
        <v>108000</v>
      </c>
      <c r="J202" s="189" t="s">
        <v>295</v>
      </c>
    </row>
    <row r="203" spans="1:10" s="161" customFormat="1" ht="39" x14ac:dyDescent="0.3">
      <c r="A203" s="179">
        <f t="shared" si="4"/>
        <v>121</v>
      </c>
      <c r="B203" s="92" t="s">
        <v>299</v>
      </c>
      <c r="C203" s="109">
        <v>3.3</v>
      </c>
      <c r="D203" s="109">
        <v>2</v>
      </c>
      <c r="E203" s="109">
        <v>2</v>
      </c>
      <c r="F203" s="293">
        <v>20000</v>
      </c>
      <c r="G203" s="293">
        <v>20000</v>
      </c>
      <c r="H203" s="236">
        <v>20000</v>
      </c>
      <c r="I203" s="293">
        <v>20000</v>
      </c>
      <c r="J203" s="189" t="s">
        <v>295</v>
      </c>
    </row>
    <row r="204" spans="1:10" s="161" customFormat="1" ht="39" x14ac:dyDescent="0.3">
      <c r="A204" s="179">
        <f t="shared" si="4"/>
        <v>122</v>
      </c>
      <c r="B204" s="92" t="s">
        <v>300</v>
      </c>
      <c r="C204" s="109">
        <v>3.3</v>
      </c>
      <c r="D204" s="109">
        <v>2</v>
      </c>
      <c r="E204" s="109">
        <v>2</v>
      </c>
      <c r="F204" s="293">
        <v>80000</v>
      </c>
      <c r="G204" s="293">
        <v>80000</v>
      </c>
      <c r="H204" s="236">
        <v>80000</v>
      </c>
      <c r="I204" s="293">
        <v>80000</v>
      </c>
      <c r="J204" s="189" t="s">
        <v>295</v>
      </c>
    </row>
    <row r="205" spans="1:10" x14ac:dyDescent="0.3">
      <c r="A205" s="381"/>
      <c r="B205" s="666" t="s">
        <v>3</v>
      </c>
      <c r="C205" s="666"/>
      <c r="D205" s="666"/>
      <c r="E205" s="666"/>
      <c r="F205" s="666" t="s">
        <v>4</v>
      </c>
      <c r="G205" s="666"/>
      <c r="H205" s="666"/>
      <c r="I205" s="666"/>
      <c r="J205" s="666"/>
    </row>
    <row r="206" spans="1:10" x14ac:dyDescent="0.3">
      <c r="A206" s="382"/>
      <c r="B206" s="686"/>
      <c r="C206" s="686"/>
      <c r="D206" s="686"/>
      <c r="E206" s="686"/>
      <c r="F206" s="686"/>
      <c r="G206" s="686"/>
      <c r="H206" s="686"/>
      <c r="I206" s="686"/>
      <c r="J206" s="667"/>
    </row>
    <row r="207" spans="1:10" s="161" customFormat="1" ht="39" x14ac:dyDescent="0.3">
      <c r="A207" s="385"/>
      <c r="B207" s="386" t="s">
        <v>9</v>
      </c>
      <c r="C207" s="387" t="s">
        <v>2</v>
      </c>
      <c r="D207" s="386" t="s">
        <v>10</v>
      </c>
      <c r="E207" s="386" t="s">
        <v>11</v>
      </c>
      <c r="F207" s="386" t="s">
        <v>13</v>
      </c>
      <c r="G207" s="386" t="s">
        <v>14</v>
      </c>
      <c r="H207" s="386" t="s">
        <v>15</v>
      </c>
      <c r="I207" s="386" t="s">
        <v>16</v>
      </c>
      <c r="J207" s="388" t="s">
        <v>12</v>
      </c>
    </row>
    <row r="208" spans="1:10" s="161" customFormat="1" ht="39" x14ac:dyDescent="0.3">
      <c r="A208" s="179">
        <f>A204+1</f>
        <v>123</v>
      </c>
      <c r="B208" s="92" t="s">
        <v>301</v>
      </c>
      <c r="C208" s="109">
        <v>3.1</v>
      </c>
      <c r="D208" s="109">
        <v>2</v>
      </c>
      <c r="E208" s="109">
        <v>2</v>
      </c>
      <c r="F208" s="293">
        <v>85000</v>
      </c>
      <c r="G208" s="293">
        <v>85000</v>
      </c>
      <c r="H208" s="236">
        <v>85000</v>
      </c>
      <c r="I208" s="293">
        <v>85000</v>
      </c>
      <c r="J208" s="189" t="s">
        <v>295</v>
      </c>
    </row>
    <row r="209" spans="1:10" s="161" customFormat="1" ht="39" x14ac:dyDescent="0.3">
      <c r="A209" s="179">
        <f t="shared" si="4"/>
        <v>124</v>
      </c>
      <c r="B209" s="312" t="s">
        <v>302</v>
      </c>
      <c r="C209" s="283">
        <v>3.1</v>
      </c>
      <c r="D209" s="313">
        <v>2</v>
      </c>
      <c r="E209" s="313">
        <v>2</v>
      </c>
      <c r="F209" s="314">
        <v>36000</v>
      </c>
      <c r="G209" s="314">
        <v>36000</v>
      </c>
      <c r="H209" s="315">
        <v>36000</v>
      </c>
      <c r="I209" s="314">
        <v>36000</v>
      </c>
      <c r="J209" s="189" t="s">
        <v>295</v>
      </c>
    </row>
    <row r="210" spans="1:10" s="161" customFormat="1" ht="39" x14ac:dyDescent="0.3">
      <c r="A210" s="179">
        <f t="shared" si="4"/>
        <v>125</v>
      </c>
      <c r="B210" s="312" t="s">
        <v>303</v>
      </c>
      <c r="C210" s="283">
        <v>3.1</v>
      </c>
      <c r="D210" s="159">
        <v>2</v>
      </c>
      <c r="E210" s="159">
        <v>2</v>
      </c>
      <c r="F210" s="314">
        <v>20000</v>
      </c>
      <c r="G210" s="314">
        <v>20000</v>
      </c>
      <c r="H210" s="315">
        <v>20000</v>
      </c>
      <c r="I210" s="314">
        <v>20000</v>
      </c>
      <c r="J210" s="189" t="s">
        <v>295</v>
      </c>
    </row>
    <row r="211" spans="1:10" s="110" customFormat="1" ht="32.25" customHeight="1" x14ac:dyDescent="0.2">
      <c r="A211" s="179">
        <f t="shared" si="4"/>
        <v>126</v>
      </c>
      <c r="B211" s="316" t="s">
        <v>304</v>
      </c>
      <c r="C211" s="283">
        <v>3.1</v>
      </c>
      <c r="D211" s="283">
        <v>2</v>
      </c>
      <c r="E211" s="283">
        <v>2</v>
      </c>
      <c r="F211" s="300">
        <v>300000</v>
      </c>
      <c r="G211" s="300">
        <v>300000</v>
      </c>
      <c r="H211" s="301">
        <v>300000</v>
      </c>
      <c r="I211" s="300">
        <v>300000</v>
      </c>
      <c r="J211" s="189" t="s">
        <v>295</v>
      </c>
    </row>
    <row r="212" spans="1:10" s="161" customFormat="1" ht="39" x14ac:dyDescent="0.3">
      <c r="A212" s="179">
        <f t="shared" si="4"/>
        <v>127</v>
      </c>
      <c r="B212" s="92" t="s">
        <v>287</v>
      </c>
      <c r="C212" s="109">
        <v>3.3</v>
      </c>
      <c r="D212" s="317" t="s">
        <v>192</v>
      </c>
      <c r="E212" s="317" t="s">
        <v>192</v>
      </c>
      <c r="F212" s="318">
        <v>23300</v>
      </c>
      <c r="G212" s="318">
        <v>24400</v>
      </c>
      <c r="H212" s="319">
        <v>25600</v>
      </c>
      <c r="I212" s="318">
        <v>26800</v>
      </c>
      <c r="J212" s="189" t="s">
        <v>193</v>
      </c>
    </row>
    <row r="213" spans="1:10" s="161" customFormat="1" ht="39" x14ac:dyDescent="0.3">
      <c r="A213" s="179">
        <f t="shared" si="4"/>
        <v>128</v>
      </c>
      <c r="B213" s="92" t="s">
        <v>288</v>
      </c>
      <c r="C213" s="109">
        <v>3.1</v>
      </c>
      <c r="D213" s="109">
        <v>2</v>
      </c>
      <c r="E213" s="109">
        <v>2</v>
      </c>
      <c r="F213" s="318">
        <v>250000</v>
      </c>
      <c r="G213" s="318">
        <v>250000</v>
      </c>
      <c r="H213" s="319">
        <v>250000</v>
      </c>
      <c r="I213" s="318">
        <v>250000</v>
      </c>
      <c r="J213" s="305" t="s">
        <v>194</v>
      </c>
    </row>
    <row r="214" spans="1:10" s="161" customFormat="1" ht="19.5" x14ac:dyDescent="0.3">
      <c r="A214" s="179">
        <f t="shared" si="4"/>
        <v>129</v>
      </c>
      <c r="B214" s="92" t="s">
        <v>195</v>
      </c>
      <c r="C214" s="109">
        <v>3.3</v>
      </c>
      <c r="D214" s="109">
        <v>2</v>
      </c>
      <c r="E214" s="109">
        <v>2</v>
      </c>
      <c r="F214" s="318">
        <v>10000</v>
      </c>
      <c r="G214" s="318">
        <v>10000</v>
      </c>
      <c r="H214" s="319">
        <v>10000</v>
      </c>
      <c r="I214" s="318">
        <v>10000</v>
      </c>
      <c r="J214" s="305" t="s">
        <v>194</v>
      </c>
    </row>
    <row r="215" spans="1:10" s="161" customFormat="1" ht="19.5" x14ac:dyDescent="0.3">
      <c r="A215" s="179">
        <f t="shared" si="4"/>
        <v>130</v>
      </c>
      <c r="B215" s="92" t="s">
        <v>313</v>
      </c>
      <c r="C215" s="109">
        <v>3.1</v>
      </c>
      <c r="D215" s="109">
        <v>2</v>
      </c>
      <c r="E215" s="109">
        <v>2</v>
      </c>
      <c r="F215" s="290">
        <v>100000</v>
      </c>
      <c r="G215" s="290">
        <v>100000</v>
      </c>
      <c r="H215" s="291">
        <v>100000</v>
      </c>
      <c r="I215" s="290">
        <v>100000</v>
      </c>
      <c r="J215" s="189" t="s">
        <v>317</v>
      </c>
    </row>
    <row r="216" spans="1:10" s="161" customFormat="1" ht="19.5" x14ac:dyDescent="0.3">
      <c r="A216" s="179">
        <f t="shared" si="4"/>
        <v>131</v>
      </c>
      <c r="B216" s="92" t="s">
        <v>314</v>
      </c>
      <c r="C216" s="109">
        <v>3.1</v>
      </c>
      <c r="D216" s="267">
        <v>2</v>
      </c>
      <c r="E216" s="267">
        <v>2</v>
      </c>
      <c r="F216" s="290">
        <v>100000</v>
      </c>
      <c r="G216" s="290">
        <v>100000</v>
      </c>
      <c r="H216" s="291">
        <v>100000</v>
      </c>
      <c r="I216" s="290">
        <v>100000</v>
      </c>
      <c r="J216" s="189" t="s">
        <v>317</v>
      </c>
    </row>
    <row r="217" spans="1:10" s="161" customFormat="1" ht="19.5" x14ac:dyDescent="0.3">
      <c r="A217" s="179">
        <f t="shared" si="4"/>
        <v>132</v>
      </c>
      <c r="B217" s="92" t="s">
        <v>336</v>
      </c>
      <c r="C217" s="109">
        <v>3.1</v>
      </c>
      <c r="D217" s="267">
        <v>2</v>
      </c>
      <c r="E217" s="267">
        <v>2</v>
      </c>
      <c r="F217" s="290">
        <v>100000</v>
      </c>
      <c r="G217" s="290">
        <v>100000</v>
      </c>
      <c r="H217" s="291">
        <v>100000</v>
      </c>
      <c r="I217" s="290">
        <v>100000</v>
      </c>
      <c r="J217" s="189" t="s">
        <v>317</v>
      </c>
    </row>
    <row r="218" spans="1:10" s="161" customFormat="1" ht="39" x14ac:dyDescent="0.3">
      <c r="A218" s="179">
        <f t="shared" si="4"/>
        <v>133</v>
      </c>
      <c r="B218" s="92" t="s">
        <v>315</v>
      </c>
      <c r="C218" s="109">
        <v>3.1</v>
      </c>
      <c r="D218" s="267">
        <v>2</v>
      </c>
      <c r="E218" s="267">
        <v>2</v>
      </c>
      <c r="F218" s="290">
        <v>100000</v>
      </c>
      <c r="G218" s="290">
        <v>100000</v>
      </c>
      <c r="H218" s="291">
        <v>100000</v>
      </c>
      <c r="I218" s="290">
        <v>100000</v>
      </c>
      <c r="J218" s="189" t="s">
        <v>317</v>
      </c>
    </row>
    <row r="219" spans="1:10" s="161" customFormat="1" ht="39" x14ac:dyDescent="0.3">
      <c r="A219" s="179">
        <f t="shared" si="4"/>
        <v>134</v>
      </c>
      <c r="B219" s="92" t="s">
        <v>316</v>
      </c>
      <c r="C219" s="109">
        <v>3.1</v>
      </c>
      <c r="D219" s="267">
        <v>2</v>
      </c>
      <c r="E219" s="267">
        <v>2</v>
      </c>
      <c r="F219" s="290">
        <v>100000</v>
      </c>
      <c r="G219" s="290">
        <v>100000</v>
      </c>
      <c r="H219" s="291">
        <v>100000</v>
      </c>
      <c r="I219" s="290">
        <v>100000</v>
      </c>
      <c r="J219" s="189" t="s">
        <v>317</v>
      </c>
    </row>
    <row r="220" spans="1:10" x14ac:dyDescent="0.3">
      <c r="A220" s="275"/>
      <c r="B220" s="668" t="s">
        <v>3</v>
      </c>
      <c r="C220" s="668"/>
      <c r="D220" s="668"/>
      <c r="E220" s="668"/>
      <c r="F220" s="668" t="s">
        <v>4</v>
      </c>
      <c r="G220" s="668"/>
      <c r="H220" s="668"/>
      <c r="I220" s="668"/>
      <c r="J220" s="668"/>
    </row>
    <row r="221" spans="1:10" x14ac:dyDescent="0.3">
      <c r="A221" s="277"/>
      <c r="B221" s="670"/>
      <c r="C221" s="670"/>
      <c r="D221" s="670"/>
      <c r="E221" s="670"/>
      <c r="F221" s="670"/>
      <c r="G221" s="670"/>
      <c r="H221" s="670"/>
      <c r="I221" s="670"/>
      <c r="J221" s="669"/>
    </row>
    <row r="222" spans="1:10" s="161" customFormat="1" ht="39" x14ac:dyDescent="0.3">
      <c r="A222" s="278"/>
      <c r="B222" s="279" t="s">
        <v>9</v>
      </c>
      <c r="C222" s="280" t="s">
        <v>2</v>
      </c>
      <c r="D222" s="279" t="s">
        <v>10</v>
      </c>
      <c r="E222" s="279" t="s">
        <v>11</v>
      </c>
      <c r="F222" s="279" t="s">
        <v>13</v>
      </c>
      <c r="G222" s="279" t="s">
        <v>14</v>
      </c>
      <c r="H222" s="279" t="s">
        <v>15</v>
      </c>
      <c r="I222" s="279" t="s">
        <v>16</v>
      </c>
      <c r="J222" s="281" t="s">
        <v>12</v>
      </c>
    </row>
    <row r="223" spans="1:10" s="161" customFormat="1" ht="29.25" customHeight="1" x14ac:dyDescent="0.3">
      <c r="A223" s="179">
        <f>A219+1</f>
        <v>135</v>
      </c>
      <c r="B223" s="92" t="s">
        <v>318</v>
      </c>
      <c r="C223" s="109">
        <v>3.1</v>
      </c>
      <c r="D223" s="267">
        <v>2</v>
      </c>
      <c r="E223" s="267">
        <v>2</v>
      </c>
      <c r="F223" s="290">
        <v>800000</v>
      </c>
      <c r="G223" s="290">
        <v>800000</v>
      </c>
      <c r="H223" s="291">
        <v>800000</v>
      </c>
      <c r="I223" s="290">
        <v>800000</v>
      </c>
      <c r="J223" s="189" t="s">
        <v>319</v>
      </c>
    </row>
    <row r="224" spans="1:10" s="161" customFormat="1" ht="39" x14ac:dyDescent="0.3">
      <c r="A224" s="179">
        <f t="shared" si="4"/>
        <v>136</v>
      </c>
      <c r="B224" s="92" t="s">
        <v>320</v>
      </c>
      <c r="C224" s="109">
        <v>3.1</v>
      </c>
      <c r="D224" s="267">
        <v>2</v>
      </c>
      <c r="E224" s="267">
        <v>2</v>
      </c>
      <c r="F224" s="290">
        <v>52000</v>
      </c>
      <c r="G224" s="290">
        <v>52000</v>
      </c>
      <c r="H224" s="291">
        <v>52000</v>
      </c>
      <c r="I224" s="290">
        <v>52000</v>
      </c>
      <c r="J224" s="189" t="s">
        <v>319</v>
      </c>
    </row>
    <row r="225" spans="1:10" s="161" customFormat="1" ht="28.5" customHeight="1" x14ac:dyDescent="0.3">
      <c r="A225" s="179">
        <f t="shared" si="4"/>
        <v>137</v>
      </c>
      <c r="B225" s="92" t="s">
        <v>131</v>
      </c>
      <c r="C225" s="109">
        <v>3.3</v>
      </c>
      <c r="D225" s="267">
        <v>2</v>
      </c>
      <c r="E225" s="267">
        <v>2</v>
      </c>
      <c r="F225" s="290">
        <v>73000</v>
      </c>
      <c r="G225" s="290">
        <v>73000</v>
      </c>
      <c r="H225" s="291">
        <v>73000</v>
      </c>
      <c r="I225" s="290">
        <v>73000</v>
      </c>
      <c r="J225" s="189" t="s">
        <v>319</v>
      </c>
    </row>
    <row r="226" spans="1:10" s="161" customFormat="1" ht="27.75" customHeight="1" x14ac:dyDescent="0.3">
      <c r="A226" s="179">
        <f t="shared" si="4"/>
        <v>138</v>
      </c>
      <c r="B226" s="92" t="s">
        <v>321</v>
      </c>
      <c r="C226" s="109">
        <v>3.3</v>
      </c>
      <c r="D226" s="267">
        <v>2</v>
      </c>
      <c r="E226" s="267">
        <v>2</v>
      </c>
      <c r="F226" s="290">
        <v>91000</v>
      </c>
      <c r="G226" s="290">
        <v>91000</v>
      </c>
      <c r="H226" s="291">
        <v>91000</v>
      </c>
      <c r="I226" s="290">
        <v>91000</v>
      </c>
      <c r="J226" s="189" t="s">
        <v>319</v>
      </c>
    </row>
    <row r="227" spans="1:10" s="161" customFormat="1" ht="58.5" x14ac:dyDescent="0.3">
      <c r="A227" s="179">
        <f t="shared" si="4"/>
        <v>139</v>
      </c>
      <c r="B227" s="92" t="s">
        <v>462</v>
      </c>
      <c r="C227" s="109">
        <v>3.2</v>
      </c>
      <c r="D227" s="267">
        <v>2</v>
      </c>
      <c r="E227" s="267">
        <v>2</v>
      </c>
      <c r="F227" s="290"/>
      <c r="G227" s="290"/>
      <c r="H227" s="291">
        <v>250000000</v>
      </c>
      <c r="I227" s="290"/>
      <c r="J227" s="189" t="s">
        <v>40</v>
      </c>
    </row>
    <row r="228" spans="1:10" s="161" customFormat="1" ht="84.75" customHeight="1" x14ac:dyDescent="0.3">
      <c r="A228" s="179">
        <f t="shared" si="4"/>
        <v>140</v>
      </c>
      <c r="B228" s="92" t="s">
        <v>322</v>
      </c>
      <c r="C228" s="109">
        <v>3.2</v>
      </c>
      <c r="D228" s="267">
        <v>2</v>
      </c>
      <c r="E228" s="267">
        <v>2</v>
      </c>
      <c r="F228" s="290"/>
      <c r="G228" s="290"/>
      <c r="H228" s="291">
        <v>260000000</v>
      </c>
      <c r="I228" s="290"/>
      <c r="J228" s="189" t="s">
        <v>40</v>
      </c>
    </row>
    <row r="229" spans="1:10" ht="72" x14ac:dyDescent="0.3">
      <c r="A229" s="179">
        <f t="shared" si="4"/>
        <v>141</v>
      </c>
      <c r="B229" s="320" t="s">
        <v>82</v>
      </c>
      <c r="C229" s="109">
        <v>3.2</v>
      </c>
      <c r="D229" s="267">
        <v>2</v>
      </c>
      <c r="E229" s="267">
        <v>2</v>
      </c>
      <c r="F229" s="321"/>
      <c r="G229" s="245">
        <v>5000000</v>
      </c>
      <c r="H229" s="245">
        <v>5000000</v>
      </c>
      <c r="I229" s="245">
        <v>5000000</v>
      </c>
      <c r="J229" s="189" t="s">
        <v>40</v>
      </c>
    </row>
    <row r="230" spans="1:10" ht="72" x14ac:dyDescent="0.3">
      <c r="A230" s="179">
        <f t="shared" si="4"/>
        <v>142</v>
      </c>
      <c r="B230" s="320" t="s">
        <v>83</v>
      </c>
      <c r="C230" s="109">
        <v>3.2</v>
      </c>
      <c r="D230" s="267">
        <v>2</v>
      </c>
      <c r="E230" s="267">
        <v>2</v>
      </c>
      <c r="F230" s="321"/>
      <c r="G230" s="245">
        <v>7400000</v>
      </c>
      <c r="H230" s="245">
        <v>7400000</v>
      </c>
      <c r="I230" s="245">
        <v>7400000</v>
      </c>
      <c r="J230" s="189" t="s">
        <v>40</v>
      </c>
    </row>
    <row r="231" spans="1:10" x14ac:dyDescent="0.3">
      <c r="A231" s="381"/>
      <c r="B231" s="666" t="s">
        <v>3</v>
      </c>
      <c r="C231" s="666"/>
      <c r="D231" s="666"/>
      <c r="E231" s="666"/>
      <c r="F231" s="666" t="s">
        <v>4</v>
      </c>
      <c r="G231" s="666"/>
      <c r="H231" s="666"/>
      <c r="I231" s="666"/>
      <c r="J231" s="666"/>
    </row>
    <row r="232" spans="1:10" x14ac:dyDescent="0.3">
      <c r="A232" s="382"/>
      <c r="B232" s="686"/>
      <c r="C232" s="686"/>
      <c r="D232" s="686"/>
      <c r="E232" s="686"/>
      <c r="F232" s="686"/>
      <c r="G232" s="686"/>
      <c r="H232" s="686"/>
      <c r="I232" s="686"/>
      <c r="J232" s="667"/>
    </row>
    <row r="233" spans="1:10" s="161" customFormat="1" ht="39" x14ac:dyDescent="0.3">
      <c r="A233" s="385"/>
      <c r="B233" s="386" t="s">
        <v>9</v>
      </c>
      <c r="C233" s="387" t="s">
        <v>2</v>
      </c>
      <c r="D233" s="386" t="s">
        <v>10</v>
      </c>
      <c r="E233" s="386" t="s">
        <v>11</v>
      </c>
      <c r="F233" s="386" t="s">
        <v>13</v>
      </c>
      <c r="G233" s="386" t="s">
        <v>14</v>
      </c>
      <c r="H233" s="386" t="s">
        <v>15</v>
      </c>
      <c r="I233" s="386" t="s">
        <v>16</v>
      </c>
      <c r="J233" s="388" t="s">
        <v>12</v>
      </c>
    </row>
    <row r="234" spans="1:10" ht="72" x14ac:dyDescent="0.3">
      <c r="A234" s="179">
        <f>A230+1</f>
        <v>143</v>
      </c>
      <c r="B234" s="320" t="s">
        <v>85</v>
      </c>
      <c r="C234" s="109">
        <v>3.2</v>
      </c>
      <c r="D234" s="267">
        <v>2</v>
      </c>
      <c r="E234" s="267">
        <v>2</v>
      </c>
      <c r="F234" s="321"/>
      <c r="G234" s="245">
        <v>9800000</v>
      </c>
      <c r="H234" s="245">
        <v>9800000</v>
      </c>
      <c r="I234" s="245">
        <v>9800000</v>
      </c>
      <c r="J234" s="189" t="s">
        <v>40</v>
      </c>
    </row>
    <row r="235" spans="1:10" ht="72" x14ac:dyDescent="0.3">
      <c r="A235" s="179">
        <f t="shared" si="4"/>
        <v>144</v>
      </c>
      <c r="B235" s="322" t="s">
        <v>84</v>
      </c>
      <c r="C235" s="109">
        <v>3.2</v>
      </c>
      <c r="D235" s="267">
        <v>2</v>
      </c>
      <c r="E235" s="267">
        <v>2</v>
      </c>
      <c r="F235" s="321"/>
      <c r="G235" s="245">
        <v>9800000</v>
      </c>
      <c r="H235" s="245">
        <v>9800000</v>
      </c>
      <c r="I235" s="245">
        <v>9800000</v>
      </c>
      <c r="J235" s="189" t="s">
        <v>40</v>
      </c>
    </row>
    <row r="236" spans="1:10" ht="48" x14ac:dyDescent="0.3">
      <c r="A236" s="179">
        <f t="shared" si="4"/>
        <v>145</v>
      </c>
      <c r="B236" s="243" t="s">
        <v>465</v>
      </c>
      <c r="C236" s="109">
        <v>3.2</v>
      </c>
      <c r="D236" s="267">
        <v>2</v>
      </c>
      <c r="E236" s="267">
        <v>2</v>
      </c>
      <c r="F236" s="321"/>
      <c r="G236" s="245">
        <v>6300000</v>
      </c>
      <c r="H236" s="245">
        <v>6300000</v>
      </c>
      <c r="I236" s="245">
        <v>6300000</v>
      </c>
      <c r="J236" s="189" t="s">
        <v>40</v>
      </c>
    </row>
    <row r="237" spans="1:10" ht="49.5" customHeight="1" x14ac:dyDescent="0.3">
      <c r="A237" s="179">
        <f t="shared" si="4"/>
        <v>146</v>
      </c>
      <c r="B237" s="243" t="s">
        <v>400</v>
      </c>
      <c r="C237" s="109">
        <v>3.2</v>
      </c>
      <c r="D237" s="267">
        <v>2</v>
      </c>
      <c r="E237" s="267">
        <v>2</v>
      </c>
      <c r="F237" s="321"/>
      <c r="G237" s="245">
        <v>6500000</v>
      </c>
      <c r="H237" s="245">
        <v>6500000</v>
      </c>
      <c r="I237" s="245">
        <v>6500000</v>
      </c>
      <c r="J237" s="189" t="s">
        <v>40</v>
      </c>
    </row>
    <row r="238" spans="1:10" ht="48" x14ac:dyDescent="0.3">
      <c r="A238" s="179">
        <f t="shared" si="4"/>
        <v>147</v>
      </c>
      <c r="B238" s="243" t="s">
        <v>401</v>
      </c>
      <c r="C238" s="109">
        <v>3.2</v>
      </c>
      <c r="D238" s="267">
        <v>2</v>
      </c>
      <c r="E238" s="267">
        <v>2</v>
      </c>
      <c r="F238" s="321"/>
      <c r="G238" s="245">
        <v>9800000</v>
      </c>
      <c r="H238" s="245">
        <v>9800000</v>
      </c>
      <c r="I238" s="245">
        <v>9800000</v>
      </c>
      <c r="J238" s="189" t="s">
        <v>40</v>
      </c>
    </row>
    <row r="239" spans="1:10" ht="72" x14ac:dyDescent="0.3">
      <c r="A239" s="179">
        <f t="shared" si="4"/>
        <v>148</v>
      </c>
      <c r="B239" s="243" t="s">
        <v>87</v>
      </c>
      <c r="C239" s="109">
        <v>3.2</v>
      </c>
      <c r="D239" s="267">
        <v>2</v>
      </c>
      <c r="E239" s="267">
        <v>2</v>
      </c>
      <c r="F239" s="321"/>
      <c r="G239" s="245">
        <v>9800000</v>
      </c>
      <c r="H239" s="245">
        <v>9800000</v>
      </c>
      <c r="I239" s="245">
        <v>9800000</v>
      </c>
      <c r="J239" s="189" t="s">
        <v>40</v>
      </c>
    </row>
    <row r="240" spans="1:10" s="276" customFormat="1" x14ac:dyDescent="0.3">
      <c r="A240" s="275"/>
      <c r="B240" s="668" t="s">
        <v>3</v>
      </c>
      <c r="C240" s="668"/>
      <c r="D240" s="668"/>
      <c r="E240" s="668"/>
      <c r="F240" s="668" t="s">
        <v>4</v>
      </c>
      <c r="G240" s="668"/>
      <c r="H240" s="668"/>
      <c r="I240" s="668"/>
      <c r="J240" s="668"/>
    </row>
    <row r="241" spans="1:10" s="276" customFormat="1" x14ac:dyDescent="0.3">
      <c r="A241" s="277"/>
      <c r="B241" s="670"/>
      <c r="C241" s="670"/>
      <c r="D241" s="670"/>
      <c r="E241" s="670"/>
      <c r="F241" s="670"/>
      <c r="G241" s="670"/>
      <c r="H241" s="670"/>
      <c r="I241" s="670"/>
      <c r="J241" s="669"/>
    </row>
    <row r="242" spans="1:10" s="282" customFormat="1" ht="39" x14ac:dyDescent="0.3">
      <c r="A242" s="278"/>
      <c r="B242" s="279" t="s">
        <v>9</v>
      </c>
      <c r="C242" s="280" t="s">
        <v>2</v>
      </c>
      <c r="D242" s="279" t="s">
        <v>10</v>
      </c>
      <c r="E242" s="279" t="s">
        <v>11</v>
      </c>
      <c r="F242" s="279" t="s">
        <v>13</v>
      </c>
      <c r="G242" s="279" t="s">
        <v>14</v>
      </c>
      <c r="H242" s="279" t="s">
        <v>15</v>
      </c>
      <c r="I242" s="279" t="s">
        <v>16</v>
      </c>
      <c r="J242" s="281" t="s">
        <v>12</v>
      </c>
    </row>
    <row r="243" spans="1:10" ht="72" x14ac:dyDescent="0.3">
      <c r="A243" s="179">
        <f>A239+1</f>
        <v>149</v>
      </c>
      <c r="B243" s="243" t="s">
        <v>402</v>
      </c>
      <c r="C243" s="109">
        <v>3.2</v>
      </c>
      <c r="D243" s="267">
        <v>2</v>
      </c>
      <c r="E243" s="267">
        <v>2</v>
      </c>
      <c r="F243" s="321"/>
      <c r="G243" s="245">
        <v>8200000</v>
      </c>
      <c r="H243" s="245">
        <v>8200000</v>
      </c>
      <c r="I243" s="245">
        <v>8200000</v>
      </c>
      <c r="J243" s="189" t="s">
        <v>40</v>
      </c>
    </row>
    <row r="244" spans="1:10" ht="72" x14ac:dyDescent="0.3">
      <c r="A244" s="179">
        <f t="shared" si="4"/>
        <v>150</v>
      </c>
      <c r="B244" s="243" t="s">
        <v>432</v>
      </c>
      <c r="C244" s="109">
        <v>3.2</v>
      </c>
      <c r="D244" s="267">
        <v>2</v>
      </c>
      <c r="E244" s="267">
        <v>2</v>
      </c>
      <c r="F244" s="321"/>
      <c r="G244" s="245">
        <v>9800000</v>
      </c>
      <c r="H244" s="245">
        <v>9800000</v>
      </c>
      <c r="I244" s="245">
        <v>9800000</v>
      </c>
      <c r="J244" s="189" t="s">
        <v>40</v>
      </c>
    </row>
    <row r="245" spans="1:10" ht="72" x14ac:dyDescent="0.3">
      <c r="A245" s="179">
        <f>A244+1</f>
        <v>151</v>
      </c>
      <c r="B245" s="243" t="s">
        <v>433</v>
      </c>
      <c r="C245" s="109">
        <v>3.2</v>
      </c>
      <c r="D245" s="267">
        <v>2</v>
      </c>
      <c r="E245" s="267">
        <v>2</v>
      </c>
      <c r="F245" s="321"/>
      <c r="G245" s="245">
        <v>9800000</v>
      </c>
      <c r="H245" s="245">
        <v>9800000</v>
      </c>
      <c r="I245" s="245">
        <v>9800000</v>
      </c>
      <c r="J245" s="189" t="s">
        <v>40</v>
      </c>
    </row>
    <row r="246" spans="1:10" ht="72" x14ac:dyDescent="0.3">
      <c r="A246" s="179">
        <f t="shared" si="4"/>
        <v>152</v>
      </c>
      <c r="B246" s="243" t="s">
        <v>434</v>
      </c>
      <c r="C246" s="109">
        <v>3.2</v>
      </c>
      <c r="D246" s="267">
        <v>2</v>
      </c>
      <c r="E246" s="267">
        <v>2</v>
      </c>
      <c r="F246" s="321"/>
      <c r="G246" s="245">
        <v>9800000</v>
      </c>
      <c r="H246" s="245">
        <v>9800000</v>
      </c>
      <c r="I246" s="245">
        <v>9800000</v>
      </c>
      <c r="J246" s="189" t="s">
        <v>40</v>
      </c>
    </row>
    <row r="247" spans="1:10" ht="72" x14ac:dyDescent="0.3">
      <c r="A247" s="179">
        <f t="shared" si="4"/>
        <v>153</v>
      </c>
      <c r="B247" s="243" t="s">
        <v>435</v>
      </c>
      <c r="C247" s="109">
        <v>3.2</v>
      </c>
      <c r="D247" s="267">
        <v>2</v>
      </c>
      <c r="E247" s="267">
        <v>2</v>
      </c>
      <c r="F247" s="321"/>
      <c r="G247" s="245">
        <v>9800000</v>
      </c>
      <c r="H247" s="245">
        <v>9800000</v>
      </c>
      <c r="I247" s="245">
        <v>9800000</v>
      </c>
      <c r="J247" s="189" t="s">
        <v>40</v>
      </c>
    </row>
    <row r="248" spans="1:10" s="276" customFormat="1" x14ac:dyDescent="0.3">
      <c r="A248" s="275"/>
      <c r="B248" s="668" t="s">
        <v>3</v>
      </c>
      <c r="C248" s="668"/>
      <c r="D248" s="668"/>
      <c r="E248" s="668"/>
      <c r="F248" s="668" t="s">
        <v>4</v>
      </c>
      <c r="G248" s="668"/>
      <c r="H248" s="668"/>
      <c r="I248" s="668"/>
      <c r="J248" s="668"/>
    </row>
    <row r="249" spans="1:10" s="276" customFormat="1" x14ac:dyDescent="0.3">
      <c r="A249" s="277"/>
      <c r="B249" s="670"/>
      <c r="C249" s="670"/>
      <c r="D249" s="670"/>
      <c r="E249" s="670"/>
      <c r="F249" s="670"/>
      <c r="G249" s="670"/>
      <c r="H249" s="670"/>
      <c r="I249" s="670"/>
      <c r="J249" s="669"/>
    </row>
    <row r="250" spans="1:10" s="282" customFormat="1" ht="39" x14ac:dyDescent="0.3">
      <c r="A250" s="278"/>
      <c r="B250" s="279" t="s">
        <v>9</v>
      </c>
      <c r="C250" s="280" t="s">
        <v>2</v>
      </c>
      <c r="D250" s="279" t="s">
        <v>10</v>
      </c>
      <c r="E250" s="279" t="s">
        <v>11</v>
      </c>
      <c r="F250" s="279" t="s">
        <v>13</v>
      </c>
      <c r="G250" s="279" t="s">
        <v>14</v>
      </c>
      <c r="H250" s="279" t="s">
        <v>15</v>
      </c>
      <c r="I250" s="279" t="s">
        <v>16</v>
      </c>
      <c r="J250" s="281" t="s">
        <v>12</v>
      </c>
    </row>
    <row r="251" spans="1:10" ht="72" x14ac:dyDescent="0.3">
      <c r="A251" s="179">
        <f>A247+1</f>
        <v>154</v>
      </c>
      <c r="B251" s="243" t="s">
        <v>436</v>
      </c>
      <c r="C251" s="109">
        <v>3.2</v>
      </c>
      <c r="D251" s="267">
        <v>2</v>
      </c>
      <c r="E251" s="267">
        <v>2</v>
      </c>
      <c r="F251" s="321"/>
      <c r="G251" s="245">
        <v>9800000</v>
      </c>
      <c r="H251" s="245">
        <v>9800000</v>
      </c>
      <c r="I251" s="245">
        <v>9800000</v>
      </c>
      <c r="J251" s="189" t="s">
        <v>40</v>
      </c>
    </row>
    <row r="252" spans="1:10" ht="72" x14ac:dyDescent="0.3">
      <c r="A252" s="179">
        <f t="shared" si="4"/>
        <v>155</v>
      </c>
      <c r="B252" s="243" t="s">
        <v>437</v>
      </c>
      <c r="C252" s="109">
        <v>3.2</v>
      </c>
      <c r="D252" s="267">
        <v>2</v>
      </c>
      <c r="E252" s="267">
        <v>2</v>
      </c>
      <c r="F252" s="321"/>
      <c r="G252" s="245">
        <v>9800000</v>
      </c>
      <c r="H252" s="245">
        <v>9800000</v>
      </c>
      <c r="I252" s="245">
        <v>9800000</v>
      </c>
      <c r="J252" s="189" t="s">
        <v>40</v>
      </c>
    </row>
    <row r="253" spans="1:10" ht="72" x14ac:dyDescent="0.3">
      <c r="A253" s="179">
        <f t="shared" si="4"/>
        <v>156</v>
      </c>
      <c r="B253" s="243" t="s">
        <v>438</v>
      </c>
      <c r="C253" s="109">
        <v>3.2</v>
      </c>
      <c r="D253" s="267">
        <v>2</v>
      </c>
      <c r="E253" s="267">
        <v>2</v>
      </c>
      <c r="F253" s="321"/>
      <c r="G253" s="245">
        <v>8000000</v>
      </c>
      <c r="H253" s="245">
        <v>8000000</v>
      </c>
      <c r="I253" s="245">
        <v>8000000</v>
      </c>
      <c r="J253" s="189" t="s">
        <v>40</v>
      </c>
    </row>
    <row r="254" spans="1:10" ht="72" x14ac:dyDescent="0.3">
      <c r="A254" s="179">
        <f>A253+1</f>
        <v>157</v>
      </c>
      <c r="B254" s="243" t="s">
        <v>403</v>
      </c>
      <c r="C254" s="109">
        <v>3.2</v>
      </c>
      <c r="D254" s="267">
        <v>2</v>
      </c>
      <c r="E254" s="267">
        <v>2</v>
      </c>
      <c r="F254" s="321"/>
      <c r="G254" s="245">
        <v>9800000</v>
      </c>
      <c r="H254" s="245">
        <v>9800000</v>
      </c>
      <c r="I254" s="245">
        <v>9800000</v>
      </c>
      <c r="J254" s="189" t="s">
        <v>40</v>
      </c>
    </row>
    <row r="255" spans="1:10" ht="72" x14ac:dyDescent="0.3">
      <c r="A255" s="179">
        <f>A254+1</f>
        <v>158</v>
      </c>
      <c r="B255" s="243" t="s">
        <v>439</v>
      </c>
      <c r="C255" s="109">
        <v>3.2</v>
      </c>
      <c r="D255" s="267">
        <v>2</v>
      </c>
      <c r="E255" s="267">
        <v>2</v>
      </c>
      <c r="F255" s="321"/>
      <c r="G255" s="245">
        <v>9800000</v>
      </c>
      <c r="H255" s="245">
        <v>9800000</v>
      </c>
      <c r="I255" s="245">
        <v>9800000</v>
      </c>
      <c r="J255" s="189" t="s">
        <v>40</v>
      </c>
    </row>
    <row r="256" spans="1:10" s="276" customFormat="1" x14ac:dyDescent="0.3">
      <c r="A256" s="275"/>
      <c r="B256" s="668" t="s">
        <v>3</v>
      </c>
      <c r="C256" s="668"/>
      <c r="D256" s="668"/>
      <c r="E256" s="668"/>
      <c r="F256" s="668" t="s">
        <v>4</v>
      </c>
      <c r="G256" s="668"/>
      <c r="H256" s="668"/>
      <c r="I256" s="668"/>
      <c r="J256" s="668"/>
    </row>
    <row r="257" spans="1:10" s="276" customFormat="1" x14ac:dyDescent="0.3">
      <c r="A257" s="277"/>
      <c r="B257" s="670"/>
      <c r="C257" s="670"/>
      <c r="D257" s="670"/>
      <c r="E257" s="670"/>
      <c r="F257" s="670"/>
      <c r="G257" s="670"/>
      <c r="H257" s="670"/>
      <c r="I257" s="670"/>
      <c r="J257" s="669"/>
    </row>
    <row r="258" spans="1:10" s="282" customFormat="1" ht="39" x14ac:dyDescent="0.3">
      <c r="A258" s="278"/>
      <c r="B258" s="279" t="s">
        <v>9</v>
      </c>
      <c r="C258" s="280" t="s">
        <v>2</v>
      </c>
      <c r="D258" s="279" t="s">
        <v>10</v>
      </c>
      <c r="E258" s="279" t="s">
        <v>11</v>
      </c>
      <c r="F258" s="279" t="s">
        <v>13</v>
      </c>
      <c r="G258" s="279" t="s">
        <v>14</v>
      </c>
      <c r="H258" s="279" t="s">
        <v>15</v>
      </c>
      <c r="I258" s="279" t="s">
        <v>16</v>
      </c>
      <c r="J258" s="281" t="s">
        <v>12</v>
      </c>
    </row>
    <row r="259" spans="1:10" ht="48" x14ac:dyDescent="0.3">
      <c r="A259" s="179">
        <f>A255+1</f>
        <v>159</v>
      </c>
      <c r="B259" s="243" t="s">
        <v>404</v>
      </c>
      <c r="C259" s="109">
        <v>3.2</v>
      </c>
      <c r="D259" s="267">
        <v>2</v>
      </c>
      <c r="E259" s="267">
        <v>2</v>
      </c>
      <c r="F259" s="321"/>
      <c r="G259" s="245">
        <v>9800000</v>
      </c>
      <c r="H259" s="245">
        <v>9800000</v>
      </c>
      <c r="I259" s="245">
        <v>9800000</v>
      </c>
      <c r="J259" s="189" t="s">
        <v>40</v>
      </c>
    </row>
    <row r="260" spans="1:10" ht="72" x14ac:dyDescent="0.3">
      <c r="A260" s="179">
        <f>A259+1</f>
        <v>160</v>
      </c>
      <c r="B260" s="243" t="s">
        <v>440</v>
      </c>
      <c r="C260" s="109">
        <v>3.2</v>
      </c>
      <c r="D260" s="267">
        <v>2</v>
      </c>
      <c r="E260" s="267">
        <v>2</v>
      </c>
      <c r="F260" s="321"/>
      <c r="G260" s="245">
        <v>5200000</v>
      </c>
      <c r="H260" s="245">
        <v>5200000</v>
      </c>
      <c r="I260" s="245">
        <v>5200000</v>
      </c>
      <c r="J260" s="189" t="s">
        <v>40</v>
      </c>
    </row>
    <row r="261" spans="1:10" ht="72" x14ac:dyDescent="0.3">
      <c r="A261" s="179">
        <f>A260+1</f>
        <v>161</v>
      </c>
      <c r="B261" s="243" t="s">
        <v>405</v>
      </c>
      <c r="C261" s="109">
        <v>3.2</v>
      </c>
      <c r="D261" s="267">
        <v>2</v>
      </c>
      <c r="E261" s="267">
        <v>2</v>
      </c>
      <c r="F261" s="321"/>
      <c r="G261" s="245">
        <v>8200000</v>
      </c>
      <c r="H261" s="245">
        <v>8200000</v>
      </c>
      <c r="I261" s="245">
        <v>8200000</v>
      </c>
      <c r="J261" s="189" t="s">
        <v>40</v>
      </c>
    </row>
    <row r="262" spans="1:10" ht="72" x14ac:dyDescent="0.3">
      <c r="A262" s="179">
        <f>A261+1</f>
        <v>162</v>
      </c>
      <c r="B262" s="243" t="s">
        <v>441</v>
      </c>
      <c r="C262" s="109">
        <v>3.2</v>
      </c>
      <c r="D262" s="267">
        <v>2</v>
      </c>
      <c r="E262" s="267">
        <v>2</v>
      </c>
      <c r="F262" s="321"/>
      <c r="G262" s="245">
        <v>9800000</v>
      </c>
      <c r="H262" s="245">
        <v>9800000</v>
      </c>
      <c r="I262" s="245">
        <v>9800000</v>
      </c>
      <c r="J262" s="189" t="s">
        <v>40</v>
      </c>
    </row>
    <row r="263" spans="1:10" ht="72" x14ac:dyDescent="0.3">
      <c r="A263" s="179">
        <f>A262+1</f>
        <v>163</v>
      </c>
      <c r="B263" s="243" t="s">
        <v>406</v>
      </c>
      <c r="C263" s="109">
        <v>3.2</v>
      </c>
      <c r="D263" s="267">
        <v>2</v>
      </c>
      <c r="E263" s="267">
        <v>2</v>
      </c>
      <c r="F263" s="321"/>
      <c r="G263" s="245">
        <v>4275000</v>
      </c>
      <c r="H263" s="245">
        <v>4275000</v>
      </c>
      <c r="I263" s="245">
        <v>4275000</v>
      </c>
      <c r="J263" s="189" t="s">
        <v>40</v>
      </c>
    </row>
    <row r="264" spans="1:10" ht="72" x14ac:dyDescent="0.3">
      <c r="A264" s="179">
        <f>A263+1</f>
        <v>164</v>
      </c>
      <c r="B264" s="244" t="s">
        <v>443</v>
      </c>
      <c r="C264" s="109">
        <v>3.2</v>
      </c>
      <c r="D264" s="267">
        <v>2</v>
      </c>
      <c r="E264" s="267">
        <v>2</v>
      </c>
      <c r="F264" s="321"/>
      <c r="G264" s="323">
        <v>8500000</v>
      </c>
      <c r="H264" s="323">
        <v>8500000</v>
      </c>
      <c r="I264" s="323">
        <v>8500000</v>
      </c>
      <c r="J264" s="189" t="s">
        <v>40</v>
      </c>
    </row>
    <row r="265" spans="1:10" s="276" customFormat="1" x14ac:dyDescent="0.3">
      <c r="A265" s="275"/>
      <c r="B265" s="668" t="s">
        <v>3</v>
      </c>
      <c r="C265" s="668"/>
      <c r="D265" s="668"/>
      <c r="E265" s="668"/>
      <c r="F265" s="668" t="s">
        <v>4</v>
      </c>
      <c r="G265" s="668"/>
      <c r="H265" s="668"/>
      <c r="I265" s="668"/>
      <c r="J265" s="668"/>
    </row>
    <row r="266" spans="1:10" s="276" customFormat="1" x14ac:dyDescent="0.3">
      <c r="A266" s="277"/>
      <c r="B266" s="670"/>
      <c r="C266" s="670"/>
      <c r="D266" s="670"/>
      <c r="E266" s="670"/>
      <c r="F266" s="670"/>
      <c r="G266" s="670"/>
      <c r="H266" s="670"/>
      <c r="I266" s="670"/>
      <c r="J266" s="669"/>
    </row>
    <row r="267" spans="1:10" s="282" customFormat="1" ht="39" x14ac:dyDescent="0.3">
      <c r="A267" s="278"/>
      <c r="B267" s="279" t="s">
        <v>9</v>
      </c>
      <c r="C267" s="280" t="s">
        <v>2</v>
      </c>
      <c r="D267" s="279" t="s">
        <v>10</v>
      </c>
      <c r="E267" s="279" t="s">
        <v>11</v>
      </c>
      <c r="F267" s="279" t="s">
        <v>13</v>
      </c>
      <c r="G267" s="279" t="s">
        <v>14</v>
      </c>
      <c r="H267" s="279" t="s">
        <v>15</v>
      </c>
      <c r="I267" s="279" t="s">
        <v>16</v>
      </c>
      <c r="J267" s="281" t="s">
        <v>12</v>
      </c>
    </row>
    <row r="268" spans="1:10" ht="72" x14ac:dyDescent="0.3">
      <c r="A268" s="179">
        <f>A264+1</f>
        <v>165</v>
      </c>
      <c r="B268" s="243" t="s">
        <v>442</v>
      </c>
      <c r="C268" s="109">
        <v>3.2</v>
      </c>
      <c r="D268" s="267">
        <v>2</v>
      </c>
      <c r="E268" s="267">
        <v>2</v>
      </c>
      <c r="F268" s="321"/>
      <c r="G268" s="245">
        <v>9800000</v>
      </c>
      <c r="H268" s="245">
        <v>9800000</v>
      </c>
      <c r="I268" s="245">
        <v>9800000</v>
      </c>
      <c r="J268" s="189" t="s">
        <v>40</v>
      </c>
    </row>
    <row r="269" spans="1:10" ht="72" x14ac:dyDescent="0.3">
      <c r="A269" s="179">
        <f>A268+1</f>
        <v>166</v>
      </c>
      <c r="B269" s="244" t="s">
        <v>444</v>
      </c>
      <c r="C269" s="109">
        <v>3.2</v>
      </c>
      <c r="D269" s="267">
        <v>2</v>
      </c>
      <c r="E269" s="267">
        <v>2</v>
      </c>
      <c r="F269" s="321"/>
      <c r="G269" s="245">
        <v>9800000</v>
      </c>
      <c r="H269" s="245">
        <v>9800000</v>
      </c>
      <c r="I269" s="245">
        <v>9800000</v>
      </c>
      <c r="J269" s="189" t="s">
        <v>40</v>
      </c>
    </row>
    <row r="270" spans="1:10" ht="72" x14ac:dyDescent="0.3">
      <c r="A270" s="179">
        <f>A269+1</f>
        <v>167</v>
      </c>
      <c r="B270" s="244" t="s">
        <v>445</v>
      </c>
      <c r="C270" s="109">
        <v>3.2</v>
      </c>
      <c r="D270" s="267">
        <v>2</v>
      </c>
      <c r="E270" s="267">
        <v>2</v>
      </c>
      <c r="F270" s="321"/>
      <c r="G270" s="245">
        <v>4990000</v>
      </c>
      <c r="H270" s="245">
        <v>4990000</v>
      </c>
      <c r="I270" s="245">
        <v>4990000</v>
      </c>
      <c r="J270" s="189" t="s">
        <v>40</v>
      </c>
    </row>
    <row r="271" spans="1:10" ht="72" x14ac:dyDescent="0.3">
      <c r="A271" s="179">
        <f>A270+1</f>
        <v>168</v>
      </c>
      <c r="B271" s="243" t="s">
        <v>446</v>
      </c>
      <c r="C271" s="109">
        <v>3.2</v>
      </c>
      <c r="D271" s="267">
        <v>2</v>
      </c>
      <c r="E271" s="267">
        <v>2</v>
      </c>
      <c r="F271" s="321"/>
      <c r="G271" s="245">
        <v>9800000</v>
      </c>
      <c r="H271" s="245">
        <v>9800000</v>
      </c>
      <c r="I271" s="245">
        <v>9800000</v>
      </c>
      <c r="J271" s="189" t="s">
        <v>40</v>
      </c>
    </row>
    <row r="272" spans="1:10" ht="72" x14ac:dyDescent="0.3">
      <c r="A272" s="179">
        <f>A271+1</f>
        <v>169</v>
      </c>
      <c r="B272" s="244" t="s">
        <v>407</v>
      </c>
      <c r="C272" s="109">
        <v>3.2</v>
      </c>
      <c r="D272" s="267">
        <v>2</v>
      </c>
      <c r="E272" s="267">
        <v>2</v>
      </c>
      <c r="F272" s="321"/>
      <c r="G272" s="324">
        <v>9500000</v>
      </c>
      <c r="H272" s="324">
        <v>9500000</v>
      </c>
      <c r="I272" s="324">
        <v>9500000</v>
      </c>
      <c r="J272" s="189" t="s">
        <v>40</v>
      </c>
    </row>
    <row r="273" spans="1:10" ht="48" x14ac:dyDescent="0.3">
      <c r="A273" s="179">
        <f>A272+1</f>
        <v>170</v>
      </c>
      <c r="B273" s="243" t="s">
        <v>408</v>
      </c>
      <c r="C273" s="109">
        <v>3.2</v>
      </c>
      <c r="D273" s="267">
        <v>2</v>
      </c>
      <c r="E273" s="267">
        <v>2</v>
      </c>
      <c r="F273" s="321"/>
      <c r="G273" s="325">
        <v>8500000</v>
      </c>
      <c r="H273" s="325">
        <v>8500000</v>
      </c>
      <c r="I273" s="325">
        <v>8500000</v>
      </c>
      <c r="J273" s="189" t="s">
        <v>40</v>
      </c>
    </row>
    <row r="274" spans="1:10" s="276" customFormat="1" x14ac:dyDescent="0.3">
      <c r="A274" s="275"/>
      <c r="B274" s="668" t="s">
        <v>3</v>
      </c>
      <c r="C274" s="668"/>
      <c r="D274" s="668"/>
      <c r="E274" s="668"/>
      <c r="F274" s="668" t="s">
        <v>4</v>
      </c>
      <c r="G274" s="668"/>
      <c r="H274" s="668"/>
      <c r="I274" s="668"/>
      <c r="J274" s="668"/>
    </row>
    <row r="275" spans="1:10" s="276" customFormat="1" x14ac:dyDescent="0.3">
      <c r="A275" s="277"/>
      <c r="B275" s="670"/>
      <c r="C275" s="670"/>
      <c r="D275" s="670"/>
      <c r="E275" s="670"/>
      <c r="F275" s="670"/>
      <c r="G275" s="670"/>
      <c r="H275" s="670"/>
      <c r="I275" s="670"/>
      <c r="J275" s="669"/>
    </row>
    <row r="276" spans="1:10" s="282" customFormat="1" ht="39" x14ac:dyDescent="0.3">
      <c r="A276" s="278"/>
      <c r="B276" s="279" t="s">
        <v>9</v>
      </c>
      <c r="C276" s="280" t="s">
        <v>2</v>
      </c>
      <c r="D276" s="279" t="s">
        <v>10</v>
      </c>
      <c r="E276" s="279" t="s">
        <v>11</v>
      </c>
      <c r="F276" s="279" t="s">
        <v>13</v>
      </c>
      <c r="G276" s="279" t="s">
        <v>14</v>
      </c>
      <c r="H276" s="279" t="s">
        <v>15</v>
      </c>
      <c r="I276" s="279" t="s">
        <v>16</v>
      </c>
      <c r="J276" s="281" t="s">
        <v>12</v>
      </c>
    </row>
    <row r="277" spans="1:10" ht="72" x14ac:dyDescent="0.3">
      <c r="A277" s="179">
        <f>A273+1</f>
        <v>171</v>
      </c>
      <c r="B277" s="243" t="s">
        <v>447</v>
      </c>
      <c r="C277" s="109">
        <v>3.2</v>
      </c>
      <c r="D277" s="267">
        <v>2</v>
      </c>
      <c r="E277" s="267">
        <v>2</v>
      </c>
      <c r="F277" s="321"/>
      <c r="G277" s="245">
        <v>9800000</v>
      </c>
      <c r="H277" s="245">
        <v>9800000</v>
      </c>
      <c r="I277" s="245">
        <v>9800000</v>
      </c>
      <c r="J277" s="189" t="s">
        <v>40</v>
      </c>
    </row>
    <row r="278" spans="1:10" ht="72" x14ac:dyDescent="0.3">
      <c r="A278" s="179">
        <f>A277+1</f>
        <v>172</v>
      </c>
      <c r="B278" s="243" t="s">
        <v>448</v>
      </c>
      <c r="C278" s="109">
        <v>3.2</v>
      </c>
      <c r="D278" s="267">
        <v>2</v>
      </c>
      <c r="E278" s="267">
        <v>2</v>
      </c>
      <c r="F278" s="321"/>
      <c r="G278" s="245">
        <v>9800000</v>
      </c>
      <c r="H278" s="245">
        <v>9800000</v>
      </c>
      <c r="I278" s="245">
        <v>9800000</v>
      </c>
      <c r="J278" s="189" t="s">
        <v>40</v>
      </c>
    </row>
    <row r="279" spans="1:10" ht="72" x14ac:dyDescent="0.3">
      <c r="A279" s="179">
        <f>A278+1</f>
        <v>173</v>
      </c>
      <c r="B279" s="243" t="s">
        <v>449</v>
      </c>
      <c r="C279" s="109">
        <v>3.2</v>
      </c>
      <c r="D279" s="267">
        <v>2</v>
      </c>
      <c r="E279" s="267">
        <v>2</v>
      </c>
      <c r="F279" s="321"/>
      <c r="G279" s="245">
        <v>9800000</v>
      </c>
      <c r="H279" s="245">
        <v>9800000</v>
      </c>
      <c r="I279" s="245">
        <v>9800000</v>
      </c>
      <c r="J279" s="189" t="s">
        <v>40</v>
      </c>
    </row>
    <row r="280" spans="1:10" ht="72" x14ac:dyDescent="0.3">
      <c r="A280" s="179">
        <f>A279+1</f>
        <v>174</v>
      </c>
      <c r="B280" s="243" t="s">
        <v>450</v>
      </c>
      <c r="C280" s="109">
        <v>3.2</v>
      </c>
      <c r="D280" s="267">
        <v>2</v>
      </c>
      <c r="E280" s="267">
        <v>2</v>
      </c>
      <c r="F280" s="321"/>
      <c r="G280" s="245">
        <v>9800000</v>
      </c>
      <c r="H280" s="245">
        <v>9800000</v>
      </c>
      <c r="I280" s="245">
        <v>9800000</v>
      </c>
      <c r="J280" s="189" t="s">
        <v>40</v>
      </c>
    </row>
    <row r="281" spans="1:10" ht="72" x14ac:dyDescent="0.3">
      <c r="A281" s="179">
        <f>A280+1</f>
        <v>175</v>
      </c>
      <c r="B281" s="243" t="s">
        <v>451</v>
      </c>
      <c r="C281" s="109">
        <v>3.2</v>
      </c>
      <c r="D281" s="267">
        <v>2</v>
      </c>
      <c r="E281" s="267">
        <v>2</v>
      </c>
      <c r="F281" s="321"/>
      <c r="G281" s="245">
        <v>9800000</v>
      </c>
      <c r="H281" s="245">
        <v>9800000</v>
      </c>
      <c r="I281" s="245">
        <v>9800000</v>
      </c>
      <c r="J281" s="189" t="s">
        <v>40</v>
      </c>
    </row>
    <row r="282" spans="1:10" s="276" customFormat="1" x14ac:dyDescent="0.3">
      <c r="A282" s="275"/>
      <c r="B282" s="668" t="s">
        <v>3</v>
      </c>
      <c r="C282" s="668"/>
      <c r="D282" s="668"/>
      <c r="E282" s="668"/>
      <c r="F282" s="668" t="s">
        <v>4</v>
      </c>
      <c r="G282" s="668"/>
      <c r="H282" s="668"/>
      <c r="I282" s="668"/>
      <c r="J282" s="668"/>
    </row>
    <row r="283" spans="1:10" s="276" customFormat="1" x14ac:dyDescent="0.3">
      <c r="A283" s="277"/>
      <c r="B283" s="670"/>
      <c r="C283" s="670"/>
      <c r="D283" s="670"/>
      <c r="E283" s="670"/>
      <c r="F283" s="670"/>
      <c r="G283" s="670"/>
      <c r="H283" s="670"/>
      <c r="I283" s="670"/>
      <c r="J283" s="669"/>
    </row>
    <row r="284" spans="1:10" s="282" customFormat="1" ht="39" x14ac:dyDescent="0.3">
      <c r="A284" s="278"/>
      <c r="B284" s="279" t="s">
        <v>9</v>
      </c>
      <c r="C284" s="280" t="s">
        <v>2</v>
      </c>
      <c r="D284" s="279" t="s">
        <v>10</v>
      </c>
      <c r="E284" s="279" t="s">
        <v>11</v>
      </c>
      <c r="F284" s="279" t="s">
        <v>13</v>
      </c>
      <c r="G284" s="279" t="s">
        <v>14</v>
      </c>
      <c r="H284" s="279" t="s">
        <v>15</v>
      </c>
      <c r="I284" s="279" t="s">
        <v>16</v>
      </c>
      <c r="J284" s="281" t="s">
        <v>12</v>
      </c>
    </row>
    <row r="285" spans="1:10" ht="72" x14ac:dyDescent="0.3">
      <c r="A285" s="179">
        <f>A281+1</f>
        <v>176</v>
      </c>
      <c r="B285" s="243" t="s">
        <v>452</v>
      </c>
      <c r="C285" s="109">
        <v>3.2</v>
      </c>
      <c r="D285" s="267">
        <v>2</v>
      </c>
      <c r="E285" s="267">
        <v>2</v>
      </c>
      <c r="F285" s="321"/>
      <c r="G285" s="245">
        <v>9800000</v>
      </c>
      <c r="H285" s="245">
        <v>9800000</v>
      </c>
      <c r="I285" s="245">
        <v>9800000</v>
      </c>
      <c r="J285" s="189" t="s">
        <v>40</v>
      </c>
    </row>
    <row r="286" spans="1:10" ht="72" x14ac:dyDescent="0.3">
      <c r="A286" s="179">
        <f>A285+1</f>
        <v>177</v>
      </c>
      <c r="B286" s="243" t="s">
        <v>409</v>
      </c>
      <c r="C286" s="109">
        <v>3.2</v>
      </c>
      <c r="D286" s="267">
        <v>2</v>
      </c>
      <c r="E286" s="267">
        <v>2</v>
      </c>
      <c r="F286" s="321"/>
      <c r="G286" s="245">
        <v>9800000</v>
      </c>
      <c r="H286" s="245">
        <v>9800000</v>
      </c>
      <c r="I286" s="245">
        <v>9800000</v>
      </c>
      <c r="J286" s="189" t="s">
        <v>40</v>
      </c>
    </row>
    <row r="287" spans="1:10" ht="72" x14ac:dyDescent="0.3">
      <c r="A287" s="179">
        <f>A286+1</f>
        <v>178</v>
      </c>
      <c r="B287" s="243" t="s">
        <v>453</v>
      </c>
      <c r="C287" s="109">
        <v>3.2</v>
      </c>
      <c r="D287" s="267">
        <v>2</v>
      </c>
      <c r="E287" s="267">
        <v>2</v>
      </c>
      <c r="F287" s="321"/>
      <c r="G287" s="245">
        <v>8200000</v>
      </c>
      <c r="H287" s="245">
        <v>8200000</v>
      </c>
      <c r="I287" s="245">
        <v>8200000</v>
      </c>
      <c r="J287" s="189" t="s">
        <v>40</v>
      </c>
    </row>
    <row r="288" spans="1:10" ht="72" x14ac:dyDescent="0.3">
      <c r="A288" s="179">
        <f>A287+1</f>
        <v>179</v>
      </c>
      <c r="B288" s="243" t="s">
        <v>124</v>
      </c>
      <c r="C288" s="109">
        <v>3.2</v>
      </c>
      <c r="D288" s="267">
        <v>2</v>
      </c>
      <c r="E288" s="267">
        <v>2</v>
      </c>
      <c r="F288" s="321"/>
      <c r="G288" s="245">
        <v>9800000</v>
      </c>
      <c r="H288" s="245">
        <v>9800000</v>
      </c>
      <c r="I288" s="245">
        <v>9800000</v>
      </c>
      <c r="J288" s="189" t="s">
        <v>40</v>
      </c>
    </row>
    <row r="289" spans="1:10" ht="72" x14ac:dyDescent="0.3">
      <c r="A289" s="179">
        <f>A288+1</f>
        <v>180</v>
      </c>
      <c r="B289" s="243" t="s">
        <v>454</v>
      </c>
      <c r="C289" s="109">
        <v>3.2</v>
      </c>
      <c r="D289" s="267">
        <v>2</v>
      </c>
      <c r="E289" s="267">
        <v>2</v>
      </c>
      <c r="F289" s="321"/>
      <c r="G289" s="245">
        <v>9800000</v>
      </c>
      <c r="H289" s="245">
        <v>9800000</v>
      </c>
      <c r="I289" s="245">
        <v>9800000</v>
      </c>
      <c r="J289" s="189" t="s">
        <v>40</v>
      </c>
    </row>
    <row r="290" spans="1:10" s="276" customFormat="1" x14ac:dyDescent="0.3">
      <c r="A290" s="275"/>
      <c r="B290" s="668" t="s">
        <v>3</v>
      </c>
      <c r="C290" s="668"/>
      <c r="D290" s="668"/>
      <c r="E290" s="668"/>
      <c r="F290" s="668" t="s">
        <v>4</v>
      </c>
      <c r="G290" s="668"/>
      <c r="H290" s="668"/>
      <c r="I290" s="668"/>
      <c r="J290" s="668"/>
    </row>
    <row r="291" spans="1:10" s="276" customFormat="1" x14ac:dyDescent="0.3">
      <c r="A291" s="277"/>
      <c r="B291" s="670"/>
      <c r="C291" s="670"/>
      <c r="D291" s="670"/>
      <c r="E291" s="670"/>
      <c r="F291" s="670"/>
      <c r="G291" s="670"/>
      <c r="H291" s="670"/>
      <c r="I291" s="670"/>
      <c r="J291" s="669"/>
    </row>
    <row r="292" spans="1:10" s="282" customFormat="1" ht="39" x14ac:dyDescent="0.3">
      <c r="A292" s="278"/>
      <c r="B292" s="279" t="s">
        <v>9</v>
      </c>
      <c r="C292" s="280" t="s">
        <v>2</v>
      </c>
      <c r="D292" s="279" t="s">
        <v>10</v>
      </c>
      <c r="E292" s="279" t="s">
        <v>11</v>
      </c>
      <c r="F292" s="279" t="s">
        <v>13</v>
      </c>
      <c r="G292" s="279" t="s">
        <v>14</v>
      </c>
      <c r="H292" s="279" t="s">
        <v>15</v>
      </c>
      <c r="I292" s="279" t="s">
        <v>16</v>
      </c>
      <c r="J292" s="281" t="s">
        <v>12</v>
      </c>
    </row>
    <row r="293" spans="1:10" ht="72" x14ac:dyDescent="0.3">
      <c r="A293" s="179">
        <f>A289+1</f>
        <v>181</v>
      </c>
      <c r="B293" s="243" t="s">
        <v>455</v>
      </c>
      <c r="C293" s="109">
        <v>3.2</v>
      </c>
      <c r="D293" s="267">
        <v>2</v>
      </c>
      <c r="E293" s="267">
        <v>2</v>
      </c>
      <c r="F293" s="321"/>
      <c r="G293" s="245">
        <v>9800000</v>
      </c>
      <c r="H293" s="245">
        <v>9800000</v>
      </c>
      <c r="I293" s="245">
        <v>9800000</v>
      </c>
      <c r="J293" s="189" t="s">
        <v>40</v>
      </c>
    </row>
    <row r="294" spans="1:10" ht="72" x14ac:dyDescent="0.3">
      <c r="A294" s="179">
        <f>A293+1</f>
        <v>182</v>
      </c>
      <c r="B294" s="243" t="s">
        <v>456</v>
      </c>
      <c r="C294" s="109">
        <v>3.2</v>
      </c>
      <c r="D294" s="267">
        <v>2</v>
      </c>
      <c r="E294" s="267">
        <v>2</v>
      </c>
      <c r="F294" s="321"/>
      <c r="G294" s="245">
        <v>8450000</v>
      </c>
      <c r="H294" s="245">
        <v>8450000</v>
      </c>
      <c r="I294" s="245">
        <v>8450000</v>
      </c>
      <c r="J294" s="189" t="s">
        <v>40</v>
      </c>
    </row>
    <row r="295" spans="1:10" ht="72" x14ac:dyDescent="0.3">
      <c r="A295" s="179">
        <f>A294+1</f>
        <v>183</v>
      </c>
      <c r="B295" s="243" t="s">
        <v>457</v>
      </c>
      <c r="C295" s="109">
        <v>3.2</v>
      </c>
      <c r="D295" s="267">
        <v>2</v>
      </c>
      <c r="E295" s="267">
        <v>2</v>
      </c>
      <c r="F295" s="321"/>
      <c r="G295" s="245">
        <v>9800000</v>
      </c>
      <c r="H295" s="245">
        <v>9800000</v>
      </c>
      <c r="I295" s="245">
        <v>9800000</v>
      </c>
      <c r="J295" s="189" t="s">
        <v>40</v>
      </c>
    </row>
    <row r="296" spans="1:10" ht="72" x14ac:dyDescent="0.3">
      <c r="A296" s="179">
        <f>A295+1</f>
        <v>184</v>
      </c>
      <c r="B296" s="243" t="s">
        <v>458</v>
      </c>
      <c r="C296" s="109">
        <v>3.2</v>
      </c>
      <c r="D296" s="267">
        <v>2</v>
      </c>
      <c r="E296" s="267">
        <v>2</v>
      </c>
      <c r="F296" s="321"/>
      <c r="G296" s="245">
        <v>9800000</v>
      </c>
      <c r="H296" s="245">
        <v>9800000</v>
      </c>
      <c r="I296" s="245">
        <v>9800000</v>
      </c>
      <c r="J296" s="189" t="s">
        <v>40</v>
      </c>
    </row>
    <row r="297" spans="1:10" ht="72" x14ac:dyDescent="0.3">
      <c r="A297" s="179">
        <f>A296+1</f>
        <v>185</v>
      </c>
      <c r="B297" s="243" t="s">
        <v>410</v>
      </c>
      <c r="C297" s="109">
        <v>3.2</v>
      </c>
      <c r="D297" s="267">
        <v>2</v>
      </c>
      <c r="E297" s="267">
        <v>2</v>
      </c>
      <c r="F297" s="321"/>
      <c r="G297" s="245">
        <v>5000000</v>
      </c>
      <c r="H297" s="245">
        <v>5000000</v>
      </c>
      <c r="I297" s="245">
        <v>5000000</v>
      </c>
      <c r="J297" s="189" t="s">
        <v>40</v>
      </c>
    </row>
    <row r="298" spans="1:10" s="276" customFormat="1" x14ac:dyDescent="0.3">
      <c r="A298" s="275"/>
      <c r="B298" s="668" t="s">
        <v>3</v>
      </c>
      <c r="C298" s="668"/>
      <c r="D298" s="668"/>
      <c r="E298" s="668"/>
      <c r="F298" s="668" t="s">
        <v>4</v>
      </c>
      <c r="G298" s="668"/>
      <c r="H298" s="668"/>
      <c r="I298" s="668"/>
      <c r="J298" s="668"/>
    </row>
    <row r="299" spans="1:10" s="276" customFormat="1" x14ac:dyDescent="0.3">
      <c r="A299" s="277"/>
      <c r="B299" s="670"/>
      <c r="C299" s="670"/>
      <c r="D299" s="670"/>
      <c r="E299" s="670"/>
      <c r="F299" s="670"/>
      <c r="G299" s="670"/>
      <c r="H299" s="670"/>
      <c r="I299" s="670"/>
      <c r="J299" s="669"/>
    </row>
    <row r="300" spans="1:10" s="282" customFormat="1" ht="39" x14ac:dyDescent="0.3">
      <c r="A300" s="278"/>
      <c r="B300" s="279" t="s">
        <v>9</v>
      </c>
      <c r="C300" s="280" t="s">
        <v>2</v>
      </c>
      <c r="D300" s="279" t="s">
        <v>10</v>
      </c>
      <c r="E300" s="279" t="s">
        <v>11</v>
      </c>
      <c r="F300" s="279" t="s">
        <v>13</v>
      </c>
      <c r="G300" s="279" t="s">
        <v>14</v>
      </c>
      <c r="H300" s="279" t="s">
        <v>15</v>
      </c>
      <c r="I300" s="279" t="s">
        <v>16</v>
      </c>
      <c r="J300" s="281" t="s">
        <v>12</v>
      </c>
    </row>
    <row r="301" spans="1:10" ht="72" x14ac:dyDescent="0.3">
      <c r="A301" s="179">
        <f>A297+1</f>
        <v>186</v>
      </c>
      <c r="B301" s="243" t="s">
        <v>411</v>
      </c>
      <c r="C301" s="109">
        <v>3.2</v>
      </c>
      <c r="D301" s="267">
        <v>2</v>
      </c>
      <c r="E301" s="267">
        <v>2</v>
      </c>
      <c r="F301" s="321"/>
      <c r="G301" s="245">
        <v>9800000</v>
      </c>
      <c r="H301" s="245">
        <v>9800000</v>
      </c>
      <c r="I301" s="245">
        <v>9800000</v>
      </c>
      <c r="J301" s="189" t="s">
        <v>40</v>
      </c>
    </row>
    <row r="302" spans="1:10" ht="72" x14ac:dyDescent="0.3">
      <c r="A302" s="179">
        <f>A301+1</f>
        <v>187</v>
      </c>
      <c r="B302" s="243" t="s">
        <v>459</v>
      </c>
      <c r="C302" s="109">
        <v>3.2</v>
      </c>
      <c r="D302" s="267">
        <v>2</v>
      </c>
      <c r="E302" s="267">
        <v>2</v>
      </c>
      <c r="F302" s="321"/>
      <c r="G302" s="245">
        <v>9800000</v>
      </c>
      <c r="H302" s="245">
        <v>9800000</v>
      </c>
      <c r="I302" s="245">
        <v>9800000</v>
      </c>
      <c r="J302" s="189" t="s">
        <v>40</v>
      </c>
    </row>
    <row r="303" spans="1:10" ht="72" x14ac:dyDescent="0.3">
      <c r="A303" s="179">
        <f>A302+1</f>
        <v>188</v>
      </c>
      <c r="B303" s="243" t="s">
        <v>97</v>
      </c>
      <c r="C303" s="109">
        <v>3.2</v>
      </c>
      <c r="D303" s="267">
        <v>2</v>
      </c>
      <c r="E303" s="267">
        <v>2</v>
      </c>
      <c r="F303" s="321"/>
      <c r="G303" s="245">
        <v>9800000</v>
      </c>
      <c r="H303" s="245">
        <v>9800000</v>
      </c>
      <c r="I303" s="245">
        <v>9800000</v>
      </c>
      <c r="J303" s="189" t="s">
        <v>40</v>
      </c>
    </row>
    <row r="304" spans="1:10" ht="72" x14ac:dyDescent="0.3">
      <c r="A304" s="179">
        <f>A303+1</f>
        <v>189</v>
      </c>
      <c r="B304" s="243" t="s">
        <v>460</v>
      </c>
      <c r="C304" s="109">
        <v>3.2</v>
      </c>
      <c r="D304" s="267">
        <v>2</v>
      </c>
      <c r="E304" s="267">
        <v>2</v>
      </c>
      <c r="F304" s="321"/>
      <c r="G304" s="245">
        <v>6995000</v>
      </c>
      <c r="H304" s="245">
        <v>6995000</v>
      </c>
      <c r="I304" s="245">
        <v>6995000</v>
      </c>
      <c r="J304" s="189" t="s">
        <v>40</v>
      </c>
    </row>
    <row r="305" spans="1:10" ht="72" x14ac:dyDescent="0.3">
      <c r="A305" s="179">
        <f>A304+1</f>
        <v>190</v>
      </c>
      <c r="B305" s="244" t="s">
        <v>412</v>
      </c>
      <c r="C305" s="109">
        <v>3.2</v>
      </c>
      <c r="D305" s="267">
        <v>2</v>
      </c>
      <c r="E305" s="267">
        <v>2</v>
      </c>
      <c r="F305" s="321"/>
      <c r="G305" s="323">
        <v>9800000</v>
      </c>
      <c r="H305" s="323">
        <v>9800000</v>
      </c>
      <c r="I305" s="323">
        <v>9800000</v>
      </c>
      <c r="J305" s="189" t="s">
        <v>40</v>
      </c>
    </row>
    <row r="306" spans="1:10" s="276" customFormat="1" x14ac:dyDescent="0.3">
      <c r="A306" s="275"/>
      <c r="B306" s="668" t="s">
        <v>3</v>
      </c>
      <c r="C306" s="668"/>
      <c r="D306" s="668"/>
      <c r="E306" s="668"/>
      <c r="F306" s="668" t="s">
        <v>4</v>
      </c>
      <c r="G306" s="668"/>
      <c r="H306" s="668"/>
      <c r="I306" s="668"/>
      <c r="J306" s="668"/>
    </row>
    <row r="307" spans="1:10" s="276" customFormat="1" x14ac:dyDescent="0.3">
      <c r="A307" s="277"/>
      <c r="B307" s="670"/>
      <c r="C307" s="670"/>
      <c r="D307" s="670"/>
      <c r="E307" s="670"/>
      <c r="F307" s="670"/>
      <c r="G307" s="670"/>
      <c r="H307" s="670"/>
      <c r="I307" s="670"/>
      <c r="J307" s="669"/>
    </row>
    <row r="308" spans="1:10" s="282" customFormat="1" ht="39" x14ac:dyDescent="0.3">
      <c r="A308" s="278"/>
      <c r="B308" s="279" t="s">
        <v>9</v>
      </c>
      <c r="C308" s="280" t="s">
        <v>2</v>
      </c>
      <c r="D308" s="279" t="s">
        <v>10</v>
      </c>
      <c r="E308" s="279" t="s">
        <v>11</v>
      </c>
      <c r="F308" s="279" t="s">
        <v>13</v>
      </c>
      <c r="G308" s="279" t="s">
        <v>14</v>
      </c>
      <c r="H308" s="279" t="s">
        <v>15</v>
      </c>
      <c r="I308" s="279" t="s">
        <v>16</v>
      </c>
      <c r="J308" s="281" t="s">
        <v>12</v>
      </c>
    </row>
    <row r="309" spans="1:10" ht="72" x14ac:dyDescent="0.3">
      <c r="A309" s="179">
        <f>A305+1</f>
        <v>191</v>
      </c>
      <c r="B309" s="243" t="s">
        <v>413</v>
      </c>
      <c r="C309" s="109">
        <v>3.2</v>
      </c>
      <c r="D309" s="267">
        <v>2</v>
      </c>
      <c r="E309" s="267">
        <v>2</v>
      </c>
      <c r="F309" s="321"/>
      <c r="G309" s="245">
        <v>9500000</v>
      </c>
      <c r="H309" s="245">
        <v>9500000</v>
      </c>
      <c r="I309" s="245">
        <v>9500000</v>
      </c>
      <c r="J309" s="189" t="s">
        <v>40</v>
      </c>
    </row>
    <row r="310" spans="1:10" ht="48" x14ac:dyDescent="0.3">
      <c r="A310" s="179">
        <f>A309+1</f>
        <v>192</v>
      </c>
      <c r="B310" s="243" t="s">
        <v>461</v>
      </c>
      <c r="C310" s="109">
        <v>3.2</v>
      </c>
      <c r="D310" s="267">
        <v>2</v>
      </c>
      <c r="E310" s="267">
        <v>2</v>
      </c>
      <c r="F310" s="321"/>
      <c r="G310" s="245">
        <v>9500000</v>
      </c>
      <c r="H310" s="245">
        <v>9500000</v>
      </c>
      <c r="I310" s="245">
        <v>9500000</v>
      </c>
      <c r="J310" s="189" t="s">
        <v>40</v>
      </c>
    </row>
    <row r="311" spans="1:10" ht="72" x14ac:dyDescent="0.3">
      <c r="A311" s="179">
        <f>A310+1</f>
        <v>193</v>
      </c>
      <c r="B311" s="243" t="s">
        <v>81</v>
      </c>
      <c r="C311" s="109">
        <v>3.2</v>
      </c>
      <c r="D311" s="267">
        <v>2</v>
      </c>
      <c r="E311" s="267">
        <v>2</v>
      </c>
      <c r="F311" s="321"/>
      <c r="G311" s="245">
        <v>6720000</v>
      </c>
      <c r="H311" s="245">
        <v>6720000</v>
      </c>
      <c r="I311" s="245">
        <v>6720000</v>
      </c>
      <c r="J311" s="189" t="s">
        <v>40</v>
      </c>
    </row>
    <row r="312" spans="1:10" ht="72" x14ac:dyDescent="0.3">
      <c r="A312" s="179">
        <f>A311+1</f>
        <v>194</v>
      </c>
      <c r="B312" s="326" t="s">
        <v>414</v>
      </c>
      <c r="C312" s="109">
        <v>3.2</v>
      </c>
      <c r="D312" s="267">
        <v>2</v>
      </c>
      <c r="E312" s="267">
        <v>2</v>
      </c>
      <c r="F312" s="321"/>
      <c r="G312" s="245">
        <v>6720000</v>
      </c>
      <c r="H312" s="245">
        <v>6720000</v>
      </c>
      <c r="I312" s="245">
        <v>6720000</v>
      </c>
      <c r="J312" s="189" t="s">
        <v>40</v>
      </c>
    </row>
    <row r="313" spans="1:10" ht="48" x14ac:dyDescent="0.3">
      <c r="A313" s="179">
        <f>A312+1</f>
        <v>195</v>
      </c>
      <c r="B313" s="243" t="s">
        <v>415</v>
      </c>
      <c r="C313" s="109">
        <v>3.2</v>
      </c>
      <c r="D313" s="267">
        <v>2</v>
      </c>
      <c r="E313" s="267">
        <v>2</v>
      </c>
      <c r="F313" s="321"/>
      <c r="G313" s="245">
        <v>6720000</v>
      </c>
      <c r="H313" s="245">
        <v>6720000</v>
      </c>
      <c r="I313" s="245">
        <v>6720000</v>
      </c>
      <c r="J313" s="189" t="s">
        <v>40</v>
      </c>
    </row>
    <row r="314" spans="1:10" ht="48" x14ac:dyDescent="0.3">
      <c r="A314" s="179">
        <f>A313+1</f>
        <v>196</v>
      </c>
      <c r="B314" s="243" t="s">
        <v>416</v>
      </c>
      <c r="C314" s="109">
        <v>3.2</v>
      </c>
      <c r="D314" s="267">
        <v>2</v>
      </c>
      <c r="E314" s="267">
        <v>2</v>
      </c>
      <c r="F314" s="321"/>
      <c r="G314" s="245">
        <v>6720000</v>
      </c>
      <c r="H314" s="245">
        <v>6720000</v>
      </c>
      <c r="I314" s="245">
        <v>6720000</v>
      </c>
      <c r="J314" s="189" t="s">
        <v>40</v>
      </c>
    </row>
    <row r="315" spans="1:10" s="276" customFormat="1" x14ac:dyDescent="0.3">
      <c r="A315" s="275"/>
      <c r="B315" s="668" t="s">
        <v>3</v>
      </c>
      <c r="C315" s="668"/>
      <c r="D315" s="668"/>
      <c r="E315" s="668"/>
      <c r="F315" s="668" t="s">
        <v>4</v>
      </c>
      <c r="G315" s="668"/>
      <c r="H315" s="668"/>
      <c r="I315" s="668"/>
      <c r="J315" s="668"/>
    </row>
    <row r="316" spans="1:10" s="276" customFormat="1" x14ac:dyDescent="0.3">
      <c r="A316" s="277"/>
      <c r="B316" s="670"/>
      <c r="C316" s="670"/>
      <c r="D316" s="670"/>
      <c r="E316" s="670"/>
      <c r="F316" s="670"/>
      <c r="G316" s="670"/>
      <c r="H316" s="670"/>
      <c r="I316" s="670"/>
      <c r="J316" s="669"/>
    </row>
    <row r="317" spans="1:10" s="282" customFormat="1" ht="39" x14ac:dyDescent="0.3">
      <c r="A317" s="278"/>
      <c r="B317" s="279" t="s">
        <v>9</v>
      </c>
      <c r="C317" s="280" t="s">
        <v>2</v>
      </c>
      <c r="D317" s="279" t="s">
        <v>10</v>
      </c>
      <c r="E317" s="279" t="s">
        <v>11</v>
      </c>
      <c r="F317" s="279" t="s">
        <v>13</v>
      </c>
      <c r="G317" s="279" t="s">
        <v>14</v>
      </c>
      <c r="H317" s="279" t="s">
        <v>15</v>
      </c>
      <c r="I317" s="279" t="s">
        <v>16</v>
      </c>
      <c r="J317" s="281" t="s">
        <v>12</v>
      </c>
    </row>
    <row r="318" spans="1:10" ht="72" x14ac:dyDescent="0.3">
      <c r="A318" s="179">
        <f>A314+1</f>
        <v>197</v>
      </c>
      <c r="B318" s="243" t="s">
        <v>417</v>
      </c>
      <c r="C318" s="109">
        <v>3.2</v>
      </c>
      <c r="D318" s="267">
        <v>2</v>
      </c>
      <c r="E318" s="267">
        <v>2</v>
      </c>
      <c r="F318" s="321"/>
      <c r="G318" s="245">
        <v>6720000</v>
      </c>
      <c r="H318" s="245">
        <v>6720000</v>
      </c>
      <c r="I318" s="245">
        <v>6720000</v>
      </c>
      <c r="J318" s="189" t="s">
        <v>40</v>
      </c>
    </row>
    <row r="319" spans="1:10" ht="72" x14ac:dyDescent="0.3">
      <c r="A319" s="179">
        <f>A318+1</f>
        <v>198</v>
      </c>
      <c r="B319" s="243" t="s">
        <v>418</v>
      </c>
      <c r="C319" s="109">
        <v>3.2</v>
      </c>
      <c r="D319" s="267">
        <v>2</v>
      </c>
      <c r="E319" s="267">
        <v>2</v>
      </c>
      <c r="F319" s="321"/>
      <c r="G319" s="245">
        <v>6720000</v>
      </c>
      <c r="H319" s="245">
        <v>6720000</v>
      </c>
      <c r="I319" s="245">
        <v>6720000</v>
      </c>
      <c r="J319" s="189" t="s">
        <v>40</v>
      </c>
    </row>
    <row r="320" spans="1:10" ht="48" x14ac:dyDescent="0.3">
      <c r="A320" s="179">
        <f>A319+1</f>
        <v>199</v>
      </c>
      <c r="B320" s="243" t="s">
        <v>419</v>
      </c>
      <c r="C320" s="109">
        <v>3.2</v>
      </c>
      <c r="D320" s="267">
        <v>2</v>
      </c>
      <c r="E320" s="267">
        <v>2</v>
      </c>
      <c r="F320" s="321"/>
      <c r="G320" s="245">
        <v>6720000</v>
      </c>
      <c r="H320" s="245">
        <v>6720000</v>
      </c>
      <c r="I320" s="245">
        <v>6720000</v>
      </c>
      <c r="J320" s="189" t="s">
        <v>40</v>
      </c>
    </row>
    <row r="321" spans="1:10" ht="48" x14ac:dyDescent="0.3">
      <c r="A321" s="179">
        <v>200</v>
      </c>
      <c r="B321" s="243" t="s">
        <v>420</v>
      </c>
      <c r="C321" s="109">
        <v>3.2</v>
      </c>
      <c r="D321" s="267">
        <v>2</v>
      </c>
      <c r="E321" s="267">
        <v>2</v>
      </c>
      <c r="F321" s="321"/>
      <c r="G321" s="245">
        <v>6720000</v>
      </c>
      <c r="H321" s="245">
        <v>6720000</v>
      </c>
      <c r="I321" s="245">
        <v>6720000</v>
      </c>
      <c r="J321" s="189" t="s">
        <v>40</v>
      </c>
    </row>
    <row r="322" spans="1:10" ht="48" x14ac:dyDescent="0.3">
      <c r="A322" s="179">
        <f>A321+1</f>
        <v>201</v>
      </c>
      <c r="B322" s="243" t="s">
        <v>421</v>
      </c>
      <c r="C322" s="109">
        <v>3.2</v>
      </c>
      <c r="D322" s="267">
        <v>2</v>
      </c>
      <c r="E322" s="267">
        <v>2</v>
      </c>
      <c r="F322" s="321"/>
      <c r="G322" s="245">
        <v>6720000</v>
      </c>
      <c r="H322" s="245">
        <v>6720000</v>
      </c>
      <c r="I322" s="245">
        <v>6720000</v>
      </c>
      <c r="J322" s="189" t="s">
        <v>40</v>
      </c>
    </row>
    <row r="323" spans="1:10" ht="48" x14ac:dyDescent="0.3">
      <c r="A323" s="179">
        <f>A322+1</f>
        <v>202</v>
      </c>
      <c r="B323" s="243" t="s">
        <v>422</v>
      </c>
      <c r="C323" s="109">
        <v>3.2</v>
      </c>
      <c r="D323" s="267">
        <v>2</v>
      </c>
      <c r="E323" s="267">
        <v>2</v>
      </c>
      <c r="F323" s="321"/>
      <c r="G323" s="245">
        <v>6720000</v>
      </c>
      <c r="H323" s="245">
        <v>6720000</v>
      </c>
      <c r="I323" s="245">
        <v>6720000</v>
      </c>
      <c r="J323" s="189" t="s">
        <v>40</v>
      </c>
    </row>
    <row r="324" spans="1:10" ht="72" x14ac:dyDescent="0.3">
      <c r="A324" s="179">
        <f>A323+1</f>
        <v>203</v>
      </c>
      <c r="B324" s="243" t="s">
        <v>423</v>
      </c>
      <c r="C324" s="109">
        <v>3.2</v>
      </c>
      <c r="D324" s="267">
        <v>2</v>
      </c>
      <c r="E324" s="267">
        <v>2</v>
      </c>
      <c r="F324" s="321"/>
      <c r="G324" s="245">
        <v>6720000</v>
      </c>
      <c r="H324" s="245">
        <v>6720000</v>
      </c>
      <c r="I324" s="245">
        <v>6720000</v>
      </c>
      <c r="J324" s="189" t="s">
        <v>40</v>
      </c>
    </row>
    <row r="325" spans="1:10" s="276" customFormat="1" x14ac:dyDescent="0.3">
      <c r="A325" s="275"/>
      <c r="B325" s="668" t="s">
        <v>3</v>
      </c>
      <c r="C325" s="668"/>
      <c r="D325" s="668"/>
      <c r="E325" s="668"/>
      <c r="F325" s="668" t="s">
        <v>4</v>
      </c>
      <c r="G325" s="668"/>
      <c r="H325" s="668"/>
      <c r="I325" s="668"/>
      <c r="J325" s="668"/>
    </row>
    <row r="326" spans="1:10" s="276" customFormat="1" x14ac:dyDescent="0.3">
      <c r="A326" s="277"/>
      <c r="B326" s="670"/>
      <c r="C326" s="670"/>
      <c r="D326" s="670"/>
      <c r="E326" s="670"/>
      <c r="F326" s="670"/>
      <c r="G326" s="670"/>
      <c r="H326" s="670"/>
      <c r="I326" s="670"/>
      <c r="J326" s="669"/>
    </row>
    <row r="327" spans="1:10" s="282" customFormat="1" ht="39" x14ac:dyDescent="0.3">
      <c r="A327" s="278"/>
      <c r="B327" s="279" t="s">
        <v>9</v>
      </c>
      <c r="C327" s="280" t="s">
        <v>2</v>
      </c>
      <c r="D327" s="279" t="s">
        <v>10</v>
      </c>
      <c r="E327" s="279" t="s">
        <v>11</v>
      </c>
      <c r="F327" s="279" t="s">
        <v>13</v>
      </c>
      <c r="G327" s="279" t="s">
        <v>14</v>
      </c>
      <c r="H327" s="279" t="s">
        <v>15</v>
      </c>
      <c r="I327" s="279" t="s">
        <v>16</v>
      </c>
      <c r="J327" s="281" t="s">
        <v>12</v>
      </c>
    </row>
    <row r="328" spans="1:10" ht="48" x14ac:dyDescent="0.3">
      <c r="A328" s="179">
        <f>A324+1</f>
        <v>204</v>
      </c>
      <c r="B328" s="243" t="s">
        <v>424</v>
      </c>
      <c r="C328" s="109">
        <v>3.2</v>
      </c>
      <c r="D328" s="267">
        <v>2</v>
      </c>
      <c r="E328" s="267">
        <v>2</v>
      </c>
      <c r="F328" s="321"/>
      <c r="G328" s="245">
        <v>6720000</v>
      </c>
      <c r="H328" s="245">
        <v>6720000</v>
      </c>
      <c r="I328" s="245">
        <v>6720000</v>
      </c>
      <c r="J328" s="189" t="s">
        <v>40</v>
      </c>
    </row>
    <row r="329" spans="1:10" ht="72" x14ac:dyDescent="0.3">
      <c r="A329" s="179">
        <f>A328+1</f>
        <v>205</v>
      </c>
      <c r="B329" s="243" t="s">
        <v>425</v>
      </c>
      <c r="C329" s="109">
        <v>3.2</v>
      </c>
      <c r="D329" s="267">
        <v>2</v>
      </c>
      <c r="E329" s="267">
        <v>2</v>
      </c>
      <c r="F329" s="321"/>
      <c r="G329" s="245">
        <v>6720000</v>
      </c>
      <c r="H329" s="245">
        <v>6720000</v>
      </c>
      <c r="I329" s="245">
        <v>6720000</v>
      </c>
      <c r="J329" s="189" t="s">
        <v>40</v>
      </c>
    </row>
    <row r="330" spans="1:10" ht="72" x14ac:dyDescent="0.3">
      <c r="A330" s="179">
        <f>A329+1</f>
        <v>206</v>
      </c>
      <c r="B330" s="243" t="s">
        <v>426</v>
      </c>
      <c r="C330" s="109">
        <v>3.2</v>
      </c>
      <c r="D330" s="267">
        <v>2</v>
      </c>
      <c r="E330" s="267">
        <v>2</v>
      </c>
      <c r="F330" s="321"/>
      <c r="G330" s="245">
        <v>6720000</v>
      </c>
      <c r="H330" s="245">
        <v>6720000</v>
      </c>
      <c r="I330" s="245">
        <v>6720000</v>
      </c>
      <c r="J330" s="189" t="s">
        <v>40</v>
      </c>
    </row>
    <row r="331" spans="1:10" ht="72" x14ac:dyDescent="0.3">
      <c r="A331" s="179">
        <f>A330+1</f>
        <v>207</v>
      </c>
      <c r="B331" s="243" t="s">
        <v>427</v>
      </c>
      <c r="C331" s="109">
        <v>3.2</v>
      </c>
      <c r="D331" s="267">
        <v>2</v>
      </c>
      <c r="E331" s="267">
        <v>2</v>
      </c>
      <c r="F331" s="321"/>
      <c r="G331" s="245">
        <v>9500000</v>
      </c>
      <c r="H331" s="245">
        <v>9500000</v>
      </c>
      <c r="I331" s="245">
        <v>9500000</v>
      </c>
      <c r="J331" s="189" t="s">
        <v>40</v>
      </c>
    </row>
    <row r="332" spans="1:10" ht="72" x14ac:dyDescent="0.3">
      <c r="A332" s="179">
        <f>A331+1</f>
        <v>208</v>
      </c>
      <c r="B332" s="243" t="s">
        <v>428</v>
      </c>
      <c r="C332" s="109">
        <v>3.2</v>
      </c>
      <c r="D332" s="267">
        <v>2</v>
      </c>
      <c r="E332" s="267">
        <v>2</v>
      </c>
      <c r="F332" s="321"/>
      <c r="G332" s="245">
        <v>9500000</v>
      </c>
      <c r="H332" s="245">
        <v>9500000</v>
      </c>
      <c r="I332" s="245">
        <v>9500000</v>
      </c>
      <c r="J332" s="189" t="s">
        <v>40</v>
      </c>
    </row>
    <row r="333" spans="1:10" ht="48" x14ac:dyDescent="0.3">
      <c r="A333" s="179">
        <f>A332+1</f>
        <v>209</v>
      </c>
      <c r="B333" s="243" t="s">
        <v>429</v>
      </c>
      <c r="C333" s="109">
        <v>3.2</v>
      </c>
      <c r="D333" s="267">
        <v>2</v>
      </c>
      <c r="E333" s="267">
        <v>2</v>
      </c>
      <c r="F333" s="321"/>
      <c r="G333" s="245">
        <v>800000</v>
      </c>
      <c r="H333" s="245">
        <v>800000</v>
      </c>
      <c r="I333" s="245">
        <v>800000</v>
      </c>
      <c r="J333" s="189" t="s">
        <v>40</v>
      </c>
    </row>
    <row r="334" spans="1:10" s="276" customFormat="1" x14ac:dyDescent="0.3">
      <c r="A334" s="275"/>
      <c r="B334" s="668" t="s">
        <v>3</v>
      </c>
      <c r="C334" s="668"/>
      <c r="D334" s="668"/>
      <c r="E334" s="668"/>
      <c r="F334" s="668" t="s">
        <v>4</v>
      </c>
      <c r="G334" s="668"/>
      <c r="H334" s="668"/>
      <c r="I334" s="668"/>
      <c r="J334" s="668"/>
    </row>
    <row r="335" spans="1:10" s="276" customFormat="1" x14ac:dyDescent="0.3">
      <c r="A335" s="277"/>
      <c r="B335" s="670"/>
      <c r="C335" s="670"/>
      <c r="D335" s="670"/>
      <c r="E335" s="670"/>
      <c r="F335" s="670"/>
      <c r="G335" s="670"/>
      <c r="H335" s="670"/>
      <c r="I335" s="670"/>
      <c r="J335" s="669"/>
    </row>
    <row r="336" spans="1:10" s="282" customFormat="1" ht="39" x14ac:dyDescent="0.3">
      <c r="A336" s="278"/>
      <c r="B336" s="279" t="s">
        <v>9</v>
      </c>
      <c r="C336" s="280" t="s">
        <v>2</v>
      </c>
      <c r="D336" s="279" t="s">
        <v>10</v>
      </c>
      <c r="E336" s="279" t="s">
        <v>11</v>
      </c>
      <c r="F336" s="279" t="s">
        <v>13</v>
      </c>
      <c r="G336" s="279" t="s">
        <v>14</v>
      </c>
      <c r="H336" s="279" t="s">
        <v>15</v>
      </c>
      <c r="I336" s="279" t="s">
        <v>16</v>
      </c>
      <c r="J336" s="281" t="s">
        <v>12</v>
      </c>
    </row>
    <row r="337" spans="1:10" ht="72" x14ac:dyDescent="0.3">
      <c r="A337" s="179">
        <f>A333+1</f>
        <v>210</v>
      </c>
      <c r="B337" s="243" t="s">
        <v>430</v>
      </c>
      <c r="C337" s="109">
        <v>3.2</v>
      </c>
      <c r="D337" s="267">
        <v>2</v>
      </c>
      <c r="E337" s="267">
        <v>2</v>
      </c>
      <c r="F337" s="321"/>
      <c r="G337" s="245">
        <v>800000</v>
      </c>
      <c r="H337" s="245">
        <v>800000</v>
      </c>
      <c r="I337" s="245">
        <v>800000</v>
      </c>
      <c r="J337" s="189" t="s">
        <v>40</v>
      </c>
    </row>
    <row r="338" spans="1:10" ht="48" x14ac:dyDescent="0.3">
      <c r="A338" s="179">
        <f>A337+1</f>
        <v>211</v>
      </c>
      <c r="B338" s="243" t="s">
        <v>431</v>
      </c>
      <c r="C338" s="109">
        <v>3.2</v>
      </c>
      <c r="D338" s="267">
        <v>2</v>
      </c>
      <c r="E338" s="267">
        <v>2</v>
      </c>
      <c r="F338" s="321"/>
      <c r="G338" s="245">
        <v>800000</v>
      </c>
      <c r="H338" s="245">
        <v>800000</v>
      </c>
      <c r="I338" s="245">
        <v>800000</v>
      </c>
      <c r="J338" s="189" t="s">
        <v>40</v>
      </c>
    </row>
    <row r="339" spans="1:10" ht="48" x14ac:dyDescent="0.3">
      <c r="A339" s="179">
        <v>212</v>
      </c>
      <c r="B339" s="243" t="s">
        <v>472</v>
      </c>
      <c r="C339" s="109">
        <v>3.4</v>
      </c>
      <c r="D339" s="267">
        <v>2</v>
      </c>
      <c r="E339" s="267">
        <v>2</v>
      </c>
      <c r="F339" s="321"/>
      <c r="G339" s="245"/>
      <c r="H339" s="245">
        <v>1500000</v>
      </c>
      <c r="I339" s="245">
        <v>1500000</v>
      </c>
      <c r="J339" s="189" t="s">
        <v>183</v>
      </c>
    </row>
    <row r="340" spans="1:10" ht="24" x14ac:dyDescent="0.3">
      <c r="A340" s="179">
        <v>213</v>
      </c>
      <c r="B340" s="243" t="s">
        <v>473</v>
      </c>
      <c r="C340" s="109">
        <v>3.4</v>
      </c>
      <c r="D340" s="267">
        <v>2</v>
      </c>
      <c r="E340" s="267">
        <v>2</v>
      </c>
      <c r="F340" s="321"/>
      <c r="G340" s="245"/>
      <c r="H340" s="245">
        <v>2800000</v>
      </c>
      <c r="I340" s="245">
        <v>2800000</v>
      </c>
      <c r="J340" s="189" t="s">
        <v>183</v>
      </c>
    </row>
    <row r="341" spans="1:10" ht="24" x14ac:dyDescent="0.3">
      <c r="A341" s="179">
        <v>214</v>
      </c>
      <c r="B341" s="243" t="s">
        <v>474</v>
      </c>
      <c r="C341" s="109">
        <v>3.4</v>
      </c>
      <c r="D341" s="267">
        <v>2</v>
      </c>
      <c r="E341" s="267">
        <v>2</v>
      </c>
      <c r="F341" s="321"/>
      <c r="G341" s="245"/>
      <c r="H341" s="245">
        <v>1500000</v>
      </c>
      <c r="I341" s="245">
        <v>1500000</v>
      </c>
      <c r="J341" s="189" t="s">
        <v>183</v>
      </c>
    </row>
    <row r="342" spans="1:10" ht="48" x14ac:dyDescent="0.3">
      <c r="A342" s="179">
        <v>215</v>
      </c>
      <c r="B342" s="243" t="s">
        <v>475</v>
      </c>
      <c r="C342" s="109">
        <v>3.4</v>
      </c>
      <c r="D342" s="267">
        <v>2</v>
      </c>
      <c r="E342" s="267">
        <v>2</v>
      </c>
      <c r="F342" s="321"/>
      <c r="G342" s="245"/>
      <c r="H342" s="245">
        <v>1300000</v>
      </c>
      <c r="I342" s="245">
        <v>1300000</v>
      </c>
      <c r="J342" s="189" t="s">
        <v>183</v>
      </c>
    </row>
    <row r="343" spans="1:10" ht="24" x14ac:dyDescent="0.3">
      <c r="A343" s="179">
        <v>216</v>
      </c>
      <c r="B343" s="243" t="s">
        <v>476</v>
      </c>
      <c r="C343" s="109">
        <v>3.4</v>
      </c>
      <c r="D343" s="267">
        <v>2</v>
      </c>
      <c r="E343" s="267">
        <v>2</v>
      </c>
      <c r="F343" s="321"/>
      <c r="G343" s="245"/>
      <c r="H343" s="245">
        <v>500000</v>
      </c>
      <c r="I343" s="245">
        <v>500000</v>
      </c>
      <c r="J343" s="189" t="s">
        <v>183</v>
      </c>
    </row>
    <row r="344" spans="1:10" ht="48" x14ac:dyDescent="0.3">
      <c r="A344" s="179">
        <v>217</v>
      </c>
      <c r="B344" s="243" t="s">
        <v>477</v>
      </c>
      <c r="C344" s="109">
        <v>3.2</v>
      </c>
      <c r="D344" s="267">
        <v>2</v>
      </c>
      <c r="E344" s="267">
        <v>2</v>
      </c>
      <c r="F344" s="321"/>
      <c r="G344" s="245">
        <v>10400000</v>
      </c>
      <c r="H344" s="245">
        <v>41600000</v>
      </c>
      <c r="I344" s="245"/>
      <c r="J344" s="189" t="s">
        <v>374</v>
      </c>
    </row>
    <row r="345" spans="1:10" ht="48" x14ac:dyDescent="0.3">
      <c r="A345" s="179">
        <v>218</v>
      </c>
      <c r="B345" s="243" t="s">
        <v>478</v>
      </c>
      <c r="C345" s="109">
        <v>3.2</v>
      </c>
      <c r="D345" s="267">
        <v>2</v>
      </c>
      <c r="E345" s="267">
        <v>2</v>
      </c>
      <c r="F345" s="321"/>
      <c r="G345" s="245">
        <v>3100000</v>
      </c>
      <c r="H345" s="245"/>
      <c r="I345" s="245"/>
      <c r="J345" s="189" t="s">
        <v>374</v>
      </c>
    </row>
    <row r="346" spans="1:10" s="276" customFormat="1" x14ac:dyDescent="0.3">
      <c r="A346" s="275"/>
      <c r="B346" s="668" t="s">
        <v>3</v>
      </c>
      <c r="C346" s="668"/>
      <c r="D346" s="668"/>
      <c r="E346" s="668"/>
      <c r="F346" s="668" t="s">
        <v>4</v>
      </c>
      <c r="G346" s="668"/>
      <c r="H346" s="668"/>
      <c r="I346" s="668"/>
      <c r="J346" s="668"/>
    </row>
    <row r="347" spans="1:10" s="276" customFormat="1" x14ac:dyDescent="0.3">
      <c r="A347" s="277"/>
      <c r="B347" s="670"/>
      <c r="C347" s="670"/>
      <c r="D347" s="670"/>
      <c r="E347" s="670"/>
      <c r="F347" s="670"/>
      <c r="G347" s="670"/>
      <c r="H347" s="670"/>
      <c r="I347" s="670"/>
      <c r="J347" s="669"/>
    </row>
    <row r="348" spans="1:10" s="282" customFormat="1" ht="39" x14ac:dyDescent="0.3">
      <c r="A348" s="278"/>
      <c r="B348" s="279" t="s">
        <v>9</v>
      </c>
      <c r="C348" s="280" t="s">
        <v>2</v>
      </c>
      <c r="D348" s="279" t="s">
        <v>10</v>
      </c>
      <c r="E348" s="279" t="s">
        <v>11</v>
      </c>
      <c r="F348" s="279" t="s">
        <v>13</v>
      </c>
      <c r="G348" s="279" t="s">
        <v>14</v>
      </c>
      <c r="H348" s="279" t="s">
        <v>15</v>
      </c>
      <c r="I348" s="279" t="s">
        <v>16</v>
      </c>
      <c r="J348" s="281" t="s">
        <v>12</v>
      </c>
    </row>
    <row r="349" spans="1:10" ht="48" x14ac:dyDescent="0.3">
      <c r="A349" s="179">
        <v>219</v>
      </c>
      <c r="B349" s="243" t="s">
        <v>479</v>
      </c>
      <c r="C349" s="109">
        <v>3.2</v>
      </c>
      <c r="D349" s="267">
        <v>2</v>
      </c>
      <c r="E349" s="267">
        <v>2</v>
      </c>
      <c r="F349" s="321"/>
      <c r="G349" s="245">
        <v>54200000</v>
      </c>
      <c r="H349" s="245">
        <v>108400000</v>
      </c>
      <c r="I349" s="245">
        <v>108400000</v>
      </c>
      <c r="J349" s="189" t="s">
        <v>480</v>
      </c>
    </row>
    <row r="350" spans="1:10" ht="24" x14ac:dyDescent="0.3">
      <c r="A350" s="179">
        <v>220</v>
      </c>
      <c r="B350" s="243" t="s">
        <v>481</v>
      </c>
      <c r="C350" s="109">
        <v>3.2</v>
      </c>
      <c r="D350" s="267">
        <v>2</v>
      </c>
      <c r="E350" s="267">
        <v>2</v>
      </c>
      <c r="F350" s="321"/>
      <c r="G350" s="245">
        <v>20000000</v>
      </c>
      <c r="H350" s="245"/>
      <c r="I350" s="245"/>
      <c r="J350" s="189" t="s">
        <v>480</v>
      </c>
    </row>
    <row r="351" spans="1:10" ht="48" x14ac:dyDescent="0.3">
      <c r="A351" s="179">
        <v>221</v>
      </c>
      <c r="B351" s="243" t="s">
        <v>482</v>
      </c>
      <c r="C351" s="109">
        <v>3.2</v>
      </c>
      <c r="D351" s="267">
        <v>2</v>
      </c>
      <c r="E351" s="267">
        <v>2</v>
      </c>
      <c r="F351" s="321"/>
      <c r="G351" s="245">
        <v>49512400</v>
      </c>
      <c r="H351" s="245">
        <v>274287600</v>
      </c>
      <c r="I351" s="245"/>
      <c r="J351" s="189" t="s">
        <v>480</v>
      </c>
    </row>
    <row r="352" spans="1:10" ht="24" x14ac:dyDescent="0.3">
      <c r="A352" s="179">
        <v>222</v>
      </c>
      <c r="B352" s="243" t="s">
        <v>483</v>
      </c>
      <c r="C352" s="109">
        <v>3.2</v>
      </c>
      <c r="D352" s="267">
        <v>2</v>
      </c>
      <c r="E352" s="267">
        <v>2</v>
      </c>
      <c r="F352" s="321"/>
      <c r="G352" s="245">
        <v>7541800</v>
      </c>
      <c r="H352" s="245">
        <v>30166900</v>
      </c>
      <c r="I352" s="245"/>
      <c r="J352" s="189" t="s">
        <v>484</v>
      </c>
    </row>
    <row r="353" spans="1:10" ht="48" x14ac:dyDescent="0.3">
      <c r="A353" s="179">
        <v>223</v>
      </c>
      <c r="B353" s="243" t="s">
        <v>485</v>
      </c>
      <c r="C353" s="109">
        <v>3.2</v>
      </c>
      <c r="D353" s="267">
        <v>2</v>
      </c>
      <c r="E353" s="267">
        <v>2</v>
      </c>
      <c r="F353" s="321"/>
      <c r="G353" s="245">
        <v>9052200</v>
      </c>
      <c r="H353" s="245">
        <v>36208500</v>
      </c>
      <c r="I353" s="245"/>
      <c r="J353" s="189" t="s">
        <v>486</v>
      </c>
    </row>
    <row r="354" spans="1:10" ht="40.5" x14ac:dyDescent="0.3">
      <c r="A354" s="73">
        <f>A353+1</f>
        <v>224</v>
      </c>
      <c r="B354" s="371" t="s">
        <v>494</v>
      </c>
      <c r="C354" s="372" t="s">
        <v>5</v>
      </c>
      <c r="D354" s="7">
        <v>2</v>
      </c>
      <c r="E354" s="7">
        <v>1</v>
      </c>
      <c r="F354" s="374">
        <v>53000</v>
      </c>
      <c r="G354" s="374">
        <v>202600</v>
      </c>
      <c r="H354" s="374">
        <v>200000</v>
      </c>
      <c r="I354" s="374">
        <v>200000</v>
      </c>
      <c r="J354" s="8" t="s">
        <v>194</v>
      </c>
    </row>
    <row r="355" spans="1:10" ht="40.5" x14ac:dyDescent="0.3">
      <c r="A355" s="73">
        <f t="shared" ref="A355:A366" si="5">A354+1</f>
        <v>225</v>
      </c>
      <c r="B355" s="6" t="s">
        <v>466</v>
      </c>
      <c r="C355" s="373" t="s">
        <v>5</v>
      </c>
      <c r="D355" s="7">
        <v>2</v>
      </c>
      <c r="E355" s="47">
        <v>1</v>
      </c>
      <c r="F355" s="375">
        <v>150000</v>
      </c>
      <c r="G355" s="375">
        <v>69600</v>
      </c>
      <c r="H355" s="375">
        <v>69600</v>
      </c>
      <c r="I355" s="375">
        <v>69600</v>
      </c>
      <c r="J355" s="8" t="s">
        <v>194</v>
      </c>
    </row>
    <row r="356" spans="1:10" ht="40.5" x14ac:dyDescent="0.3">
      <c r="A356" s="73">
        <f t="shared" si="5"/>
        <v>226</v>
      </c>
      <c r="B356" s="371" t="s">
        <v>495</v>
      </c>
      <c r="C356" s="373" t="s">
        <v>5</v>
      </c>
      <c r="D356" s="7">
        <v>2</v>
      </c>
      <c r="E356" s="47">
        <v>1</v>
      </c>
      <c r="F356" s="376"/>
      <c r="G356" s="376">
        <v>76100</v>
      </c>
      <c r="H356" s="376">
        <v>76100</v>
      </c>
      <c r="I356" s="376">
        <v>76100</v>
      </c>
      <c r="J356" s="8" t="s">
        <v>194</v>
      </c>
    </row>
    <row r="357" spans="1:10" ht="40.5" x14ac:dyDescent="0.3">
      <c r="A357" s="73">
        <f t="shared" si="5"/>
        <v>227</v>
      </c>
      <c r="B357" s="371" t="s">
        <v>496</v>
      </c>
      <c r="C357" s="373" t="s">
        <v>5</v>
      </c>
      <c r="D357" s="7">
        <v>2</v>
      </c>
      <c r="E357" s="47">
        <v>1</v>
      </c>
      <c r="F357" s="376"/>
      <c r="G357" s="376">
        <v>22600</v>
      </c>
      <c r="H357" s="376">
        <v>22600</v>
      </c>
      <c r="I357" s="376">
        <v>22600</v>
      </c>
      <c r="J357" s="8" t="s">
        <v>194</v>
      </c>
    </row>
    <row r="358" spans="1:10" ht="40.5" x14ac:dyDescent="0.3">
      <c r="A358" s="73">
        <f t="shared" si="5"/>
        <v>228</v>
      </c>
      <c r="B358" s="371" t="s">
        <v>467</v>
      </c>
      <c r="C358" s="373" t="s">
        <v>5</v>
      </c>
      <c r="D358" s="7">
        <v>2</v>
      </c>
      <c r="E358" s="47">
        <v>1</v>
      </c>
      <c r="F358" s="376"/>
      <c r="G358" s="376">
        <v>100000</v>
      </c>
      <c r="H358" s="376">
        <v>100000</v>
      </c>
      <c r="I358" s="376">
        <v>100000</v>
      </c>
      <c r="J358" s="8" t="s">
        <v>194</v>
      </c>
    </row>
    <row r="359" spans="1:10" x14ac:dyDescent="0.3">
      <c r="A359" s="73">
        <f t="shared" si="5"/>
        <v>229</v>
      </c>
      <c r="B359" s="6" t="s">
        <v>497</v>
      </c>
      <c r="C359" s="73"/>
      <c r="D359" s="321"/>
      <c r="E359" s="321"/>
      <c r="F359" s="321"/>
      <c r="G359" s="321"/>
      <c r="H359" s="11">
        <v>1300000</v>
      </c>
      <c r="I359" s="377">
        <v>1500000</v>
      </c>
      <c r="J359" s="321" t="s">
        <v>499</v>
      </c>
    </row>
    <row r="360" spans="1:10" x14ac:dyDescent="0.3">
      <c r="A360" s="73">
        <f t="shared" si="5"/>
        <v>230</v>
      </c>
      <c r="B360" s="6" t="s">
        <v>474</v>
      </c>
      <c r="C360" s="73"/>
      <c r="D360" s="321"/>
      <c r="E360" s="321"/>
      <c r="F360" s="321"/>
      <c r="G360" s="321"/>
      <c r="H360" s="11">
        <v>1400000</v>
      </c>
      <c r="I360" s="377">
        <v>1500000</v>
      </c>
      <c r="J360" s="321" t="s">
        <v>499</v>
      </c>
    </row>
    <row r="361" spans="1:10" ht="40.5" x14ac:dyDescent="0.3">
      <c r="A361" s="73">
        <f t="shared" si="5"/>
        <v>231</v>
      </c>
      <c r="B361" s="6" t="s">
        <v>475</v>
      </c>
      <c r="C361" s="73"/>
      <c r="D361" s="321"/>
      <c r="E361" s="321"/>
      <c r="F361" s="321"/>
      <c r="G361" s="321"/>
      <c r="H361" s="11">
        <v>1300000</v>
      </c>
      <c r="I361" s="377">
        <v>1300000</v>
      </c>
      <c r="J361" s="321" t="s">
        <v>499</v>
      </c>
    </row>
    <row r="362" spans="1:10" s="276" customFormat="1" x14ac:dyDescent="0.3">
      <c r="A362" s="275"/>
      <c r="B362" s="668" t="s">
        <v>3</v>
      </c>
      <c r="C362" s="668"/>
      <c r="D362" s="668"/>
      <c r="E362" s="668"/>
      <c r="F362" s="668" t="s">
        <v>4</v>
      </c>
      <c r="G362" s="668"/>
      <c r="H362" s="668"/>
      <c r="I362" s="668"/>
      <c r="J362" s="668"/>
    </row>
    <row r="363" spans="1:10" s="276" customFormat="1" x14ac:dyDescent="0.3">
      <c r="A363" s="277"/>
      <c r="B363" s="670"/>
      <c r="C363" s="670"/>
      <c r="D363" s="670"/>
      <c r="E363" s="670"/>
      <c r="F363" s="670"/>
      <c r="G363" s="670"/>
      <c r="H363" s="670"/>
      <c r="I363" s="670"/>
      <c r="J363" s="669"/>
    </row>
    <row r="364" spans="1:10" s="282" customFormat="1" ht="39" x14ac:dyDescent="0.3">
      <c r="A364" s="278"/>
      <c r="B364" s="279" t="s">
        <v>9</v>
      </c>
      <c r="C364" s="280" t="s">
        <v>2</v>
      </c>
      <c r="D364" s="279" t="s">
        <v>10</v>
      </c>
      <c r="E364" s="279" t="s">
        <v>11</v>
      </c>
      <c r="F364" s="279" t="s">
        <v>13</v>
      </c>
      <c r="G364" s="279" t="s">
        <v>14</v>
      </c>
      <c r="H364" s="279" t="s">
        <v>15</v>
      </c>
      <c r="I364" s="279" t="s">
        <v>16</v>
      </c>
      <c r="J364" s="281" t="s">
        <v>12</v>
      </c>
    </row>
    <row r="365" spans="1:10" x14ac:dyDescent="0.3">
      <c r="A365" s="73">
        <f>A361+1</f>
        <v>232</v>
      </c>
      <c r="B365" s="6" t="s">
        <v>476</v>
      </c>
      <c r="C365" s="73"/>
      <c r="D365" s="321"/>
      <c r="E365" s="321"/>
      <c r="F365" s="321"/>
      <c r="G365" s="321"/>
      <c r="H365" s="11">
        <v>1200000</v>
      </c>
      <c r="I365" s="377">
        <v>1300000</v>
      </c>
      <c r="J365" s="321" t="s">
        <v>499</v>
      </c>
    </row>
    <row r="366" spans="1:10" ht="40.5" x14ac:dyDescent="0.3">
      <c r="A366" s="73">
        <f t="shared" si="5"/>
        <v>233</v>
      </c>
      <c r="B366" s="6" t="s">
        <v>498</v>
      </c>
      <c r="C366" s="73"/>
      <c r="D366" s="321"/>
      <c r="E366" s="321"/>
      <c r="F366" s="321"/>
      <c r="G366" s="321"/>
      <c r="H366" s="321">
        <v>600000</v>
      </c>
      <c r="I366" s="321">
        <v>600000</v>
      </c>
      <c r="J366" s="321" t="s">
        <v>499</v>
      </c>
    </row>
    <row r="367" spans="1:10" s="407" customFormat="1" ht="18.75" x14ac:dyDescent="0.3">
      <c r="A367" s="418"/>
      <c r="B367" s="419" t="s">
        <v>518</v>
      </c>
      <c r="C367" s="420"/>
      <c r="D367" s="421"/>
      <c r="E367" s="421"/>
      <c r="F367" s="422">
        <f>SUM(F38:F366)</f>
        <v>805405530</v>
      </c>
      <c r="G367" s="423">
        <f>SUM(G38:G366)</f>
        <v>1580836313.5</v>
      </c>
      <c r="H367" s="423">
        <f>SUM(H38:H366)</f>
        <v>2422637666.1750002</v>
      </c>
      <c r="I367" s="423">
        <f>SUM(I38:I366)</f>
        <v>1473568656.4837499</v>
      </c>
      <c r="J367" s="421"/>
    </row>
  </sheetData>
  <autoFilter ref="A14:J228" xr:uid="{00000000-0009-0000-0000-000002000000}"/>
  <mergeCells count="109">
    <mergeCell ref="B362:E363"/>
    <mergeCell ref="F362:I363"/>
    <mergeCell ref="J362:J363"/>
    <mergeCell ref="B346:E347"/>
    <mergeCell ref="F346:I347"/>
    <mergeCell ref="J346:J347"/>
    <mergeCell ref="B325:E326"/>
    <mergeCell ref="F325:I326"/>
    <mergeCell ref="J325:J326"/>
    <mergeCell ref="B265:E266"/>
    <mergeCell ref="F265:I266"/>
    <mergeCell ref="J265:J266"/>
    <mergeCell ref="B274:E275"/>
    <mergeCell ref="F274:I275"/>
    <mergeCell ref="J274:J275"/>
    <mergeCell ref="B306:E307"/>
    <mergeCell ref="F306:I307"/>
    <mergeCell ref="J306:J307"/>
    <mergeCell ref="B298:E299"/>
    <mergeCell ref="F298:I299"/>
    <mergeCell ref="J298:J299"/>
    <mergeCell ref="B315:E316"/>
    <mergeCell ref="F315:I316"/>
    <mergeCell ref="J315:J316"/>
    <mergeCell ref="B334:E335"/>
    <mergeCell ref="F334:I335"/>
    <mergeCell ref="J334:J335"/>
    <mergeCell ref="B231:E232"/>
    <mergeCell ref="F231:I232"/>
    <mergeCell ref="J231:J232"/>
    <mergeCell ref="B240:E241"/>
    <mergeCell ref="F240:I241"/>
    <mergeCell ref="J240:J241"/>
    <mergeCell ref="B256:E257"/>
    <mergeCell ref="F256:I257"/>
    <mergeCell ref="J256:J257"/>
    <mergeCell ref="B248:E249"/>
    <mergeCell ref="F248:I249"/>
    <mergeCell ref="J248:J249"/>
    <mergeCell ref="B282:E283"/>
    <mergeCell ref="F282:I283"/>
    <mergeCell ref="J282:J283"/>
    <mergeCell ref="B290:E291"/>
    <mergeCell ref="F290:I291"/>
    <mergeCell ref="J290:J291"/>
    <mergeCell ref="B193:E194"/>
    <mergeCell ref="F193:I194"/>
    <mergeCell ref="J193:J194"/>
    <mergeCell ref="B205:E206"/>
    <mergeCell ref="F205:I206"/>
    <mergeCell ref="J205:J206"/>
    <mergeCell ref="B220:E221"/>
    <mergeCell ref="F220:I221"/>
    <mergeCell ref="J220:J221"/>
    <mergeCell ref="B157:E158"/>
    <mergeCell ref="F157:I158"/>
    <mergeCell ref="J157:J158"/>
    <mergeCell ref="B168:E169"/>
    <mergeCell ref="F168:I169"/>
    <mergeCell ref="J168:J169"/>
    <mergeCell ref="B181:E182"/>
    <mergeCell ref="F181:I182"/>
    <mergeCell ref="J181:J182"/>
    <mergeCell ref="B126:E127"/>
    <mergeCell ref="F126:I127"/>
    <mergeCell ref="J126:J127"/>
    <mergeCell ref="B137:E138"/>
    <mergeCell ref="F137:I138"/>
    <mergeCell ref="J137:J138"/>
    <mergeCell ref="B147:E148"/>
    <mergeCell ref="F147:I148"/>
    <mergeCell ref="J147:J148"/>
    <mergeCell ref="J90:J91"/>
    <mergeCell ref="B99:E100"/>
    <mergeCell ref="F99:I100"/>
    <mergeCell ref="J99:J100"/>
    <mergeCell ref="B108:E109"/>
    <mergeCell ref="F108:I109"/>
    <mergeCell ref="J108:J109"/>
    <mergeCell ref="B117:E118"/>
    <mergeCell ref="F117:I118"/>
    <mergeCell ref="J117:J118"/>
    <mergeCell ref="B90:E91"/>
    <mergeCell ref="F90:I91"/>
    <mergeCell ref="C10:D10"/>
    <mergeCell ref="C5:D5"/>
    <mergeCell ref="E5:I5"/>
    <mergeCell ref="B5:B6"/>
    <mergeCell ref="C7:D7"/>
    <mergeCell ref="C8:D8"/>
    <mergeCell ref="C9:D9"/>
    <mergeCell ref="B32:E33"/>
    <mergeCell ref="F32:I33"/>
    <mergeCell ref="B12:E13"/>
    <mergeCell ref="F12:I13"/>
    <mergeCell ref="J12:J13"/>
    <mergeCell ref="J32:J33"/>
    <mergeCell ref="B51:E52"/>
    <mergeCell ref="F51:I52"/>
    <mergeCell ref="J51:J52"/>
    <mergeCell ref="B64:E65"/>
    <mergeCell ref="F64:I65"/>
    <mergeCell ref="J64:J65"/>
    <mergeCell ref="B82:E83"/>
    <mergeCell ref="F82:I83"/>
    <mergeCell ref="J82:J83"/>
    <mergeCell ref="B74:E75"/>
    <mergeCell ref="F74:I75"/>
    <mergeCell ref="J74:J75"/>
  </mergeCells>
  <printOptions horizontalCentered="1"/>
  <pageMargins left="0" right="0.19685039370078741" top="0.74803149606299213" bottom="0.35433070866141736" header="0.31496062992125984" footer="0.31496062992125984"/>
  <pageSetup paperSize="9" scale="90" orientation="landscape" r:id="rId1"/>
  <headerFooter>
    <oddFooter>&amp;C&amp;"TH SarabunIT๙,ธรรมดา"&amp;12ยุทธศาสตร์ที่ 3  หน้าที่ &amp;N&amp;R&amp;"TH SarabunIT๙,ธรรมดา"&amp;12แผนพัฒนาจังหวัดราชบุรี พ.ศ.2557-2560</oddFooter>
  </headerFooter>
  <rowBreaks count="32" manualBreakCount="32">
    <brk id="11" max="16383" man="1"/>
    <brk id="31" max="16383" man="1"/>
    <brk id="50" max="16383" man="1"/>
    <brk id="63" max="16383" man="1"/>
    <brk id="73" max="9" man="1"/>
    <brk id="81" max="16383" man="1"/>
    <brk id="89" max="16383" man="1"/>
    <brk id="98" max="16383" man="1"/>
    <brk id="107" max="16383" man="1"/>
    <brk id="116" max="16383" man="1"/>
    <brk id="125" max="16383" man="1"/>
    <brk id="136" max="9" man="1"/>
    <brk id="146" max="16383" man="1"/>
    <brk id="156" max="16383" man="1"/>
    <brk id="167" max="16383" man="1"/>
    <brk id="180" max="16383" man="1"/>
    <brk id="192" max="16383" man="1"/>
    <brk id="204" max="16383" man="1"/>
    <brk id="219" max="16383" man="1"/>
    <brk id="230" max="16383" man="1"/>
    <brk id="239" max="16383" man="1"/>
    <brk id="247" max="16383" man="1"/>
    <brk id="255" max="16383" man="1"/>
    <brk id="264" max="9" man="1"/>
    <brk id="281" max="16383" man="1"/>
    <brk id="289" max="16383" man="1"/>
    <brk id="297" max="16383" man="1"/>
    <brk id="305" max="16383" man="1"/>
    <brk id="314" max="16383" man="1"/>
    <brk id="324" max="9" man="1"/>
    <brk id="333" max="16383" man="1"/>
    <brk id="3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87"/>
  <sheetViews>
    <sheetView topLeftCell="A81" zoomScaleSheetLayoutView="89" workbookViewId="0">
      <selection activeCell="D92" sqref="D92"/>
    </sheetView>
  </sheetViews>
  <sheetFormatPr defaultColWidth="9" defaultRowHeight="20.25" x14ac:dyDescent="0.2"/>
  <cols>
    <col min="1" max="1" width="5.375" style="152" customWidth="1"/>
    <col min="2" max="2" width="36.625" style="51" customWidth="1"/>
    <col min="3" max="3" width="7.625" style="4" customWidth="1"/>
    <col min="4" max="4" width="7.625" style="51" customWidth="1"/>
    <col min="5" max="5" width="9.625" style="51" customWidth="1"/>
    <col min="6" max="6" width="13.375" style="51" customWidth="1"/>
    <col min="7" max="9" width="13.625" style="51" customWidth="1"/>
    <col min="10" max="10" width="19" style="51" customWidth="1"/>
    <col min="11" max="11" width="11.875" style="51" bestFit="1" customWidth="1"/>
    <col min="12" max="16384" width="9" style="51"/>
  </cols>
  <sheetData>
    <row r="1" spans="1:256" x14ac:dyDescent="0.2">
      <c r="J1" s="50" t="s">
        <v>0</v>
      </c>
    </row>
    <row r="2" spans="1:256" x14ac:dyDescent="0.2">
      <c r="B2" s="50" t="s">
        <v>294</v>
      </c>
    </row>
    <row r="3" spans="1:256" ht="9" customHeight="1" x14ac:dyDescent="0.2">
      <c r="B3" s="50"/>
    </row>
    <row r="4" spans="1:256" s="1" customFormat="1" x14ac:dyDescent="0.3">
      <c r="A4" s="181"/>
      <c r="B4" s="36" t="s">
        <v>491</v>
      </c>
      <c r="C4" s="36"/>
      <c r="D4" s="36"/>
      <c r="E4" s="36"/>
      <c r="F4" s="36"/>
      <c r="G4" s="36"/>
      <c r="H4" s="36"/>
      <c r="I4" s="36"/>
    </row>
    <row r="5" spans="1:256" s="1" customFormat="1" x14ac:dyDescent="0.3">
      <c r="A5" s="181"/>
      <c r="B5" s="36" t="s">
        <v>233</v>
      </c>
      <c r="C5" s="36"/>
      <c r="D5" s="36"/>
      <c r="E5" s="36"/>
      <c r="F5" s="36"/>
      <c r="G5" s="36"/>
      <c r="H5" s="36"/>
      <c r="I5" s="36"/>
    </row>
    <row r="6" spans="1:256" s="1" customFormat="1" x14ac:dyDescent="0.3">
      <c r="A6" s="181"/>
      <c r="B6" s="657" t="s">
        <v>6</v>
      </c>
      <c r="C6" s="696" t="s">
        <v>8</v>
      </c>
      <c r="D6" s="697"/>
      <c r="E6" s="698" t="s">
        <v>1</v>
      </c>
      <c r="F6" s="699"/>
      <c r="G6" s="699"/>
      <c r="H6" s="699"/>
      <c r="I6" s="700"/>
      <c r="J6" s="49" t="s">
        <v>7</v>
      </c>
    </row>
    <row r="7" spans="1:256" s="1" customFormat="1" ht="40.5" x14ac:dyDescent="0.3">
      <c r="A7" s="181"/>
      <c r="B7" s="658"/>
      <c r="C7" s="44"/>
      <c r="D7" s="45"/>
      <c r="E7" s="57" t="s">
        <v>13</v>
      </c>
      <c r="F7" s="47" t="s">
        <v>14</v>
      </c>
      <c r="G7" s="47" t="s">
        <v>15</v>
      </c>
      <c r="H7" s="47" t="s">
        <v>16</v>
      </c>
      <c r="I7" s="22" t="s">
        <v>209</v>
      </c>
      <c r="J7" s="53"/>
    </row>
    <row r="8" spans="1:256" s="88" customFormat="1" ht="83.25" customHeight="1" x14ac:dyDescent="0.3">
      <c r="A8" s="182"/>
      <c r="B8" s="138" t="s">
        <v>234</v>
      </c>
      <c r="C8" s="692" t="s">
        <v>252</v>
      </c>
      <c r="D8" s="693"/>
      <c r="E8" s="54" t="s">
        <v>235</v>
      </c>
      <c r="F8" s="54" t="s">
        <v>235</v>
      </c>
      <c r="G8" s="54" t="s">
        <v>235</v>
      </c>
      <c r="H8" s="54" t="s">
        <v>235</v>
      </c>
      <c r="I8" s="54" t="s">
        <v>235</v>
      </c>
      <c r="J8" s="144" t="s">
        <v>236</v>
      </c>
    </row>
    <row r="9" spans="1:256" s="88" customFormat="1" ht="62.25" customHeight="1" x14ac:dyDescent="0.3">
      <c r="A9" s="182"/>
      <c r="B9" s="139"/>
      <c r="C9" s="694" t="s">
        <v>237</v>
      </c>
      <c r="D9" s="695"/>
      <c r="E9" s="90" t="s">
        <v>238</v>
      </c>
      <c r="F9" s="90" t="s">
        <v>238</v>
      </c>
      <c r="G9" s="90" t="s">
        <v>238</v>
      </c>
      <c r="H9" s="90" t="s">
        <v>238</v>
      </c>
      <c r="I9" s="90" t="s">
        <v>239</v>
      </c>
      <c r="J9" s="146" t="s">
        <v>240</v>
      </c>
    </row>
    <row r="10" spans="1:256" s="137" customFormat="1" ht="83.25" customHeight="1" x14ac:dyDescent="0.3">
      <c r="A10" s="183"/>
      <c r="B10" s="138" t="s">
        <v>241</v>
      </c>
      <c r="C10" s="690" t="s">
        <v>242</v>
      </c>
      <c r="D10" s="691"/>
      <c r="E10" s="147" t="s">
        <v>243</v>
      </c>
      <c r="F10" s="147" t="s">
        <v>243</v>
      </c>
      <c r="G10" s="147" t="s">
        <v>243</v>
      </c>
      <c r="H10" s="147" t="s">
        <v>243</v>
      </c>
      <c r="I10" s="147" t="s">
        <v>243</v>
      </c>
      <c r="J10" s="142" t="s">
        <v>244</v>
      </c>
    </row>
    <row r="11" spans="1:256" s="137" customFormat="1" ht="132" customHeight="1" x14ac:dyDescent="0.3">
      <c r="A11" s="183"/>
      <c r="B11" s="140"/>
      <c r="C11" s="688" t="s">
        <v>245</v>
      </c>
      <c r="D11" s="689"/>
      <c r="E11" s="96" t="s">
        <v>246</v>
      </c>
      <c r="F11" s="96" t="s">
        <v>246</v>
      </c>
      <c r="G11" s="96" t="s">
        <v>246</v>
      </c>
      <c r="H11" s="96" t="s">
        <v>246</v>
      </c>
      <c r="I11" s="96" t="s">
        <v>246</v>
      </c>
      <c r="J11" s="145" t="s">
        <v>247</v>
      </c>
    </row>
    <row r="12" spans="1:256" s="1" customFormat="1" x14ac:dyDescent="0.3">
      <c r="A12" s="181"/>
      <c r="B12" s="657" t="s">
        <v>6</v>
      </c>
      <c r="C12" s="696" t="s">
        <v>8</v>
      </c>
      <c r="D12" s="697"/>
      <c r="E12" s="698" t="s">
        <v>1</v>
      </c>
      <c r="F12" s="699"/>
      <c r="G12" s="699"/>
      <c r="H12" s="699"/>
      <c r="I12" s="700"/>
      <c r="J12" s="49" t="s">
        <v>7</v>
      </c>
    </row>
    <row r="13" spans="1:256" s="1" customFormat="1" ht="40.5" x14ac:dyDescent="0.3">
      <c r="A13" s="181"/>
      <c r="B13" s="658"/>
      <c r="C13" s="44"/>
      <c r="D13" s="45"/>
      <c r="E13" s="57" t="s">
        <v>13</v>
      </c>
      <c r="F13" s="47" t="s">
        <v>14</v>
      </c>
      <c r="G13" s="47" t="s">
        <v>15</v>
      </c>
      <c r="H13" s="47" t="s">
        <v>16</v>
      </c>
      <c r="I13" s="22" t="s">
        <v>209</v>
      </c>
      <c r="J13" s="53"/>
    </row>
    <row r="14" spans="1:256" s="137" customFormat="1" ht="103.5" customHeight="1" x14ac:dyDescent="0.3">
      <c r="A14" s="183"/>
      <c r="B14" s="148"/>
      <c r="C14" s="690" t="s">
        <v>248</v>
      </c>
      <c r="D14" s="691"/>
      <c r="E14" s="141" t="s">
        <v>239</v>
      </c>
      <c r="F14" s="141" t="s">
        <v>239</v>
      </c>
      <c r="G14" s="141" t="s">
        <v>239</v>
      </c>
      <c r="H14" s="141" t="s">
        <v>239</v>
      </c>
      <c r="I14" s="141" t="s">
        <v>239</v>
      </c>
      <c r="J14" s="149"/>
    </row>
    <row r="15" spans="1:256" s="137" customFormat="1" ht="148.5" customHeight="1" x14ac:dyDescent="0.3">
      <c r="A15" s="183"/>
      <c r="B15" s="150" t="s">
        <v>249</v>
      </c>
      <c r="C15" s="690" t="s">
        <v>324</v>
      </c>
      <c r="D15" s="691"/>
      <c r="E15" s="90" t="s">
        <v>250</v>
      </c>
      <c r="F15" s="90" t="s">
        <v>250</v>
      </c>
      <c r="G15" s="90" t="s">
        <v>250</v>
      </c>
      <c r="H15" s="90" t="s">
        <v>250</v>
      </c>
      <c r="I15" s="90" t="s">
        <v>250</v>
      </c>
      <c r="J15" s="143" t="s">
        <v>251</v>
      </c>
    </row>
    <row r="16" spans="1:256" s="30" customFormat="1" x14ac:dyDescent="0.2">
      <c r="A16" s="152"/>
      <c r="B16" s="50"/>
      <c r="C16" s="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s="365" customFormat="1" x14ac:dyDescent="0.2">
      <c r="A17" s="360"/>
      <c r="B17" s="665" t="s">
        <v>3</v>
      </c>
      <c r="C17" s="665"/>
      <c r="D17" s="665"/>
      <c r="E17" s="665"/>
      <c r="F17" s="665" t="s">
        <v>4</v>
      </c>
      <c r="G17" s="665"/>
      <c r="H17" s="665"/>
      <c r="I17" s="665"/>
      <c r="J17" s="687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</row>
    <row r="18" spans="1:256" s="365" customFormat="1" ht="21" customHeight="1" x14ac:dyDescent="0.2">
      <c r="A18" s="368" t="s">
        <v>152</v>
      </c>
      <c r="B18" s="665"/>
      <c r="C18" s="665"/>
      <c r="D18" s="665"/>
      <c r="E18" s="665"/>
      <c r="F18" s="665"/>
      <c r="G18" s="665"/>
      <c r="H18" s="665"/>
      <c r="I18" s="665"/>
      <c r="J18" s="687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pans="1:256" s="366" customFormat="1" ht="40.5" x14ac:dyDescent="0.2">
      <c r="A19" s="369"/>
      <c r="B19" s="361" t="s">
        <v>9</v>
      </c>
      <c r="C19" s="363" t="s">
        <v>2</v>
      </c>
      <c r="D19" s="361" t="s">
        <v>10</v>
      </c>
      <c r="E19" s="370" t="s">
        <v>11</v>
      </c>
      <c r="F19" s="361" t="s">
        <v>13</v>
      </c>
      <c r="G19" s="361" t="s">
        <v>14</v>
      </c>
      <c r="H19" s="361" t="s">
        <v>15</v>
      </c>
      <c r="I19" s="361" t="s">
        <v>16</v>
      </c>
      <c r="J19" s="370" t="s">
        <v>12</v>
      </c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pans="1:256" s="224" customFormat="1" ht="39.75" customHeight="1" x14ac:dyDescent="0.2">
      <c r="A20" s="25">
        <v>1</v>
      </c>
      <c r="B20" s="133" t="s">
        <v>177</v>
      </c>
      <c r="C20" s="14">
        <v>4.4000000000000004</v>
      </c>
      <c r="D20" s="14">
        <v>1</v>
      </c>
      <c r="E20" s="14">
        <v>3</v>
      </c>
      <c r="F20" s="235">
        <v>20000000</v>
      </c>
      <c r="G20" s="235">
        <v>20000000</v>
      </c>
      <c r="H20" s="235">
        <v>20000000</v>
      </c>
      <c r="I20" s="235">
        <v>20000000</v>
      </c>
      <c r="J20" s="60" t="s">
        <v>379</v>
      </c>
    </row>
    <row r="21" spans="1:256" s="31" customFormat="1" ht="60.75" x14ac:dyDescent="0.2">
      <c r="A21" s="25">
        <v>2</v>
      </c>
      <c r="B21" s="133" t="s">
        <v>378</v>
      </c>
      <c r="C21" s="14">
        <v>4.5</v>
      </c>
      <c r="D21" s="14">
        <v>1</v>
      </c>
      <c r="E21" s="14">
        <v>3</v>
      </c>
      <c r="F21" s="225">
        <v>30000000</v>
      </c>
      <c r="G21" s="225">
        <v>30000000</v>
      </c>
      <c r="H21" s="225">
        <v>30000000</v>
      </c>
      <c r="I21" s="225">
        <v>30000000</v>
      </c>
      <c r="J21" s="60" t="s">
        <v>380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31" customFormat="1" x14ac:dyDescent="0.2">
      <c r="A22" s="25">
        <v>3</v>
      </c>
      <c r="B22" s="19" t="s">
        <v>381</v>
      </c>
      <c r="C22" s="86">
        <v>4.4000000000000004</v>
      </c>
      <c r="D22" s="14">
        <v>1</v>
      </c>
      <c r="E22" s="14">
        <v>3</v>
      </c>
      <c r="F22" s="135">
        <v>5000000</v>
      </c>
      <c r="G22" s="135">
        <v>5000000</v>
      </c>
      <c r="H22" s="135">
        <v>5000000</v>
      </c>
      <c r="I22" s="135">
        <v>5000000</v>
      </c>
      <c r="J22" s="86" t="s">
        <v>268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31" customFormat="1" ht="40.5" x14ac:dyDescent="0.2">
      <c r="A23" s="25">
        <v>4</v>
      </c>
      <c r="B23" s="19" t="s">
        <v>382</v>
      </c>
      <c r="C23" s="86">
        <v>4.4000000000000004</v>
      </c>
      <c r="D23" s="14">
        <v>1</v>
      </c>
      <c r="E23" s="14">
        <v>3</v>
      </c>
      <c r="F23" s="135">
        <v>3000000</v>
      </c>
      <c r="G23" s="135">
        <v>3000000</v>
      </c>
      <c r="H23" s="135">
        <v>3000000</v>
      </c>
      <c r="I23" s="135">
        <v>3000000</v>
      </c>
      <c r="J23" s="86" t="s">
        <v>268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24" customFormat="1" ht="26.25" customHeight="1" x14ac:dyDescent="0.2">
      <c r="A24" s="25">
        <v>5</v>
      </c>
      <c r="B24" s="133" t="s">
        <v>383</v>
      </c>
      <c r="C24" s="14">
        <v>4.2</v>
      </c>
      <c r="D24" s="14">
        <v>1</v>
      </c>
      <c r="E24" s="14">
        <v>3</v>
      </c>
      <c r="F24" s="225">
        <v>2000000</v>
      </c>
      <c r="G24" s="225">
        <v>2000000</v>
      </c>
      <c r="H24" s="225">
        <v>2000000</v>
      </c>
      <c r="I24" s="225">
        <v>2000000</v>
      </c>
      <c r="J24" s="86" t="s">
        <v>268</v>
      </c>
    </row>
    <row r="25" spans="1:256" s="193" customFormat="1" ht="45" customHeight="1" x14ac:dyDescent="0.2">
      <c r="A25" s="25">
        <v>6</v>
      </c>
      <c r="B25" s="29" t="s">
        <v>178</v>
      </c>
      <c r="C25" s="27">
        <v>4.3</v>
      </c>
      <c r="D25" s="27">
        <v>1</v>
      </c>
      <c r="E25" s="27">
        <v>3</v>
      </c>
      <c r="F25" s="227">
        <v>200000</v>
      </c>
      <c r="G25" s="227">
        <v>200000</v>
      </c>
      <c r="H25" s="225">
        <v>200000</v>
      </c>
      <c r="I25" s="227">
        <v>200000</v>
      </c>
      <c r="J25" s="86" t="s">
        <v>268</v>
      </c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199"/>
      <c r="IN25" s="199"/>
      <c r="IO25" s="199"/>
      <c r="IP25" s="199"/>
      <c r="IQ25" s="199"/>
      <c r="IR25" s="199"/>
      <c r="IS25" s="199"/>
      <c r="IT25" s="199"/>
      <c r="IU25" s="199"/>
      <c r="IV25" s="199"/>
    </row>
    <row r="26" spans="1:256" s="193" customFormat="1" ht="27.75" customHeight="1" x14ac:dyDescent="0.2">
      <c r="A26" s="25">
        <v>7</v>
      </c>
      <c r="B26" s="29" t="s">
        <v>179</v>
      </c>
      <c r="C26" s="27">
        <v>4.0999999999999996</v>
      </c>
      <c r="D26" s="27">
        <v>1</v>
      </c>
      <c r="E26" s="27">
        <v>3</v>
      </c>
      <c r="F26" s="227">
        <v>1000000</v>
      </c>
      <c r="G26" s="227">
        <v>1000000</v>
      </c>
      <c r="H26" s="225">
        <v>1000000</v>
      </c>
      <c r="I26" s="227">
        <v>1000000</v>
      </c>
      <c r="J26" s="86" t="s">
        <v>268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199"/>
      <c r="IN26" s="199"/>
      <c r="IO26" s="199"/>
      <c r="IP26" s="199"/>
      <c r="IQ26" s="199"/>
      <c r="IR26" s="199"/>
      <c r="IS26" s="199"/>
      <c r="IT26" s="199"/>
      <c r="IU26" s="199"/>
      <c r="IV26" s="199"/>
    </row>
    <row r="27" spans="1:256" s="193" customFormat="1" ht="32.25" customHeight="1" x14ac:dyDescent="0.2">
      <c r="A27" s="25">
        <v>8</v>
      </c>
      <c r="B27" s="29" t="s">
        <v>512</v>
      </c>
      <c r="C27" s="27">
        <v>4.0999999999999996</v>
      </c>
      <c r="D27" s="27">
        <v>1</v>
      </c>
      <c r="E27" s="27">
        <v>3</v>
      </c>
      <c r="F27" s="107">
        <f>SUM(F28:F29)</f>
        <v>1260000</v>
      </c>
      <c r="G27" s="107">
        <f>SUM(G28:G29)</f>
        <v>1260000</v>
      </c>
      <c r="H27" s="15">
        <f>SUM(H28:H29)</f>
        <v>1260000</v>
      </c>
      <c r="I27" s="107">
        <f>SUM(I28:I29)</f>
        <v>1260000</v>
      </c>
      <c r="J27" s="19" t="s">
        <v>268</v>
      </c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199"/>
      <c r="IN27" s="199"/>
      <c r="IO27" s="199"/>
      <c r="IP27" s="199"/>
      <c r="IQ27" s="199"/>
      <c r="IR27" s="199"/>
      <c r="IS27" s="199"/>
      <c r="IT27" s="199"/>
      <c r="IU27" s="199"/>
      <c r="IV27" s="199"/>
    </row>
    <row r="28" spans="1:256" s="199" customFormat="1" ht="46.5" customHeight="1" x14ac:dyDescent="0.2">
      <c r="A28" s="25">
        <v>9</v>
      </c>
      <c r="B28" s="29" t="s">
        <v>269</v>
      </c>
      <c r="C28" s="27">
        <v>4.0999999999999996</v>
      </c>
      <c r="D28" s="73">
        <v>1</v>
      </c>
      <c r="E28" s="73">
        <v>3</v>
      </c>
      <c r="F28" s="99">
        <v>500000</v>
      </c>
      <c r="G28" s="99">
        <v>500000</v>
      </c>
      <c r="H28" s="134">
        <v>500000</v>
      </c>
      <c r="I28" s="99">
        <v>500000</v>
      </c>
      <c r="J28" s="86" t="s">
        <v>268</v>
      </c>
    </row>
    <row r="29" spans="1:256" s="199" customFormat="1" ht="27" customHeight="1" x14ac:dyDescent="0.2">
      <c r="A29" s="25">
        <v>10</v>
      </c>
      <c r="B29" s="19" t="s">
        <v>270</v>
      </c>
      <c r="C29" s="27">
        <v>4.0999999999999996</v>
      </c>
      <c r="D29" s="73">
        <v>1</v>
      </c>
      <c r="E29" s="73">
        <v>3</v>
      </c>
      <c r="F29" s="99">
        <v>760000</v>
      </c>
      <c r="G29" s="99">
        <v>760000</v>
      </c>
      <c r="H29" s="134">
        <v>760000</v>
      </c>
      <c r="I29" s="99">
        <v>760000</v>
      </c>
      <c r="J29" s="86" t="s">
        <v>268</v>
      </c>
    </row>
    <row r="30" spans="1:256" s="30" customFormat="1" x14ac:dyDescent="0.2">
      <c r="A30" s="360"/>
      <c r="B30" s="665" t="s">
        <v>3</v>
      </c>
      <c r="C30" s="665"/>
      <c r="D30" s="665"/>
      <c r="E30" s="665"/>
      <c r="F30" s="665" t="s">
        <v>4</v>
      </c>
      <c r="G30" s="665"/>
      <c r="H30" s="665"/>
      <c r="I30" s="665"/>
      <c r="J30" s="687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</row>
    <row r="31" spans="1:256" s="30" customFormat="1" ht="21" customHeight="1" x14ac:dyDescent="0.2">
      <c r="A31" s="368" t="s">
        <v>152</v>
      </c>
      <c r="B31" s="665"/>
      <c r="C31" s="665"/>
      <c r="D31" s="665"/>
      <c r="E31" s="665"/>
      <c r="F31" s="665"/>
      <c r="G31" s="665"/>
      <c r="H31" s="665"/>
      <c r="I31" s="665"/>
      <c r="J31" s="68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</row>
    <row r="32" spans="1:256" s="367" customFormat="1" ht="40.5" x14ac:dyDescent="0.2">
      <c r="A32" s="369"/>
      <c r="B32" s="361" t="s">
        <v>9</v>
      </c>
      <c r="C32" s="363" t="s">
        <v>2</v>
      </c>
      <c r="D32" s="361" t="s">
        <v>10</v>
      </c>
      <c r="E32" s="370" t="s">
        <v>11</v>
      </c>
      <c r="F32" s="361" t="s">
        <v>13</v>
      </c>
      <c r="G32" s="361" t="s">
        <v>14</v>
      </c>
      <c r="H32" s="361" t="s">
        <v>15</v>
      </c>
      <c r="I32" s="361" t="s">
        <v>16</v>
      </c>
      <c r="J32" s="370" t="s">
        <v>12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</row>
    <row r="33" spans="1:256" s="199" customFormat="1" ht="40.5" x14ac:dyDescent="0.2">
      <c r="A33" s="25">
        <v>11</v>
      </c>
      <c r="B33" s="29" t="s">
        <v>309</v>
      </c>
      <c r="C33" s="27">
        <v>4.5</v>
      </c>
      <c r="D33" s="27">
        <v>1</v>
      </c>
      <c r="E33" s="27">
        <v>3</v>
      </c>
      <c r="F33" s="107">
        <f>SUM(F34)</f>
        <v>576000</v>
      </c>
      <c r="G33" s="107">
        <f>SUM(G34)</f>
        <v>576000</v>
      </c>
      <c r="H33" s="15">
        <f>SUM(H34)</f>
        <v>576000</v>
      </c>
      <c r="I33" s="107">
        <f>SUM(I34)</f>
        <v>576000</v>
      </c>
      <c r="J33" s="19" t="s">
        <v>268</v>
      </c>
    </row>
    <row r="34" spans="1:256" s="199" customFormat="1" ht="63" customHeight="1" x14ac:dyDescent="0.2">
      <c r="A34" s="25">
        <v>12</v>
      </c>
      <c r="B34" s="19" t="s">
        <v>384</v>
      </c>
      <c r="C34" s="19" t="s">
        <v>5</v>
      </c>
      <c r="D34" s="73">
        <v>1</v>
      </c>
      <c r="E34" s="73">
        <v>3</v>
      </c>
      <c r="F34" s="99">
        <v>576000</v>
      </c>
      <c r="G34" s="99">
        <v>576000</v>
      </c>
      <c r="H34" s="134">
        <v>576000</v>
      </c>
      <c r="I34" s="99">
        <v>576000</v>
      </c>
      <c r="J34" s="86" t="s">
        <v>268</v>
      </c>
    </row>
    <row r="35" spans="1:256" s="199" customFormat="1" ht="35.25" customHeight="1" x14ac:dyDescent="0.2">
      <c r="A35" s="25">
        <v>13</v>
      </c>
      <c r="B35" s="74" t="s">
        <v>385</v>
      </c>
      <c r="C35" s="73">
        <v>4.2</v>
      </c>
      <c r="D35" s="73">
        <v>1</v>
      </c>
      <c r="E35" s="73">
        <v>3</v>
      </c>
      <c r="F35" s="100">
        <v>1000000</v>
      </c>
      <c r="G35" s="100">
        <v>1000000</v>
      </c>
      <c r="H35" s="237">
        <v>1000000</v>
      </c>
      <c r="I35" s="100">
        <v>1000000</v>
      </c>
      <c r="J35" s="19" t="s">
        <v>268</v>
      </c>
    </row>
    <row r="36" spans="1:256" s="193" customFormat="1" ht="40.5" x14ac:dyDescent="0.2">
      <c r="A36" s="25">
        <v>14</v>
      </c>
      <c r="B36" s="29" t="s">
        <v>386</v>
      </c>
      <c r="C36" s="27">
        <v>4.2</v>
      </c>
      <c r="D36" s="73">
        <v>1</v>
      </c>
      <c r="E36" s="74"/>
      <c r="F36" s="238">
        <f>SUM(F37:F37)</f>
        <v>416000</v>
      </c>
      <c r="G36" s="238">
        <f>SUM(G37:G37)</f>
        <v>416000</v>
      </c>
      <c r="H36" s="239">
        <f>SUM(H37:H37)</f>
        <v>416000</v>
      </c>
      <c r="I36" s="238">
        <f>SUM(I37:I37)</f>
        <v>416000</v>
      </c>
      <c r="J36" s="86" t="s">
        <v>33</v>
      </c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</row>
    <row r="37" spans="1:256" s="199" customFormat="1" ht="48" customHeight="1" x14ac:dyDescent="0.2">
      <c r="A37" s="25">
        <v>15</v>
      </c>
      <c r="B37" s="29" t="s">
        <v>306</v>
      </c>
      <c r="C37" s="27">
        <v>4.0999999999999996</v>
      </c>
      <c r="D37" s="27">
        <v>1</v>
      </c>
      <c r="E37" s="27">
        <v>3</v>
      </c>
      <c r="F37" s="227">
        <v>416000</v>
      </c>
      <c r="G37" s="227">
        <v>416000</v>
      </c>
      <c r="H37" s="225">
        <v>416000</v>
      </c>
      <c r="I37" s="227">
        <v>416000</v>
      </c>
      <c r="J37" s="19" t="s">
        <v>33</v>
      </c>
    </row>
    <row r="38" spans="1:256" s="199" customFormat="1" ht="35.25" customHeight="1" x14ac:dyDescent="0.2">
      <c r="A38" s="25">
        <v>16</v>
      </c>
      <c r="B38" s="242" t="s">
        <v>180</v>
      </c>
      <c r="C38" s="73">
        <v>4.2</v>
      </c>
      <c r="D38" s="73">
        <v>1</v>
      </c>
      <c r="E38" s="73">
        <v>3</v>
      </c>
      <c r="F38" s="99">
        <v>1000000</v>
      </c>
      <c r="G38" s="99">
        <v>1000000</v>
      </c>
      <c r="H38" s="99">
        <v>1000000</v>
      </c>
      <c r="I38" s="99">
        <v>1000000</v>
      </c>
      <c r="J38" s="19" t="s">
        <v>268</v>
      </c>
    </row>
    <row r="39" spans="1:256" s="199" customFormat="1" ht="45" customHeight="1" x14ac:dyDescent="0.2">
      <c r="A39" s="25">
        <v>17</v>
      </c>
      <c r="B39" s="108" t="s">
        <v>181</v>
      </c>
      <c r="C39" s="27">
        <v>4.5</v>
      </c>
      <c r="D39" s="73">
        <v>1</v>
      </c>
      <c r="E39" s="73">
        <v>3</v>
      </c>
      <c r="F39" s="99">
        <f>SUM(F40:F42)</f>
        <v>8500000</v>
      </c>
      <c r="G39" s="99">
        <f>SUM(G40:G42)</f>
        <v>8500000</v>
      </c>
      <c r="H39" s="134">
        <f>SUM(H40:H42)</f>
        <v>8500000</v>
      </c>
      <c r="I39" s="99">
        <f>SUM(I40:I42)</f>
        <v>8500000</v>
      </c>
      <c r="J39" s="19" t="s">
        <v>19</v>
      </c>
    </row>
    <row r="40" spans="1:256" s="199" customFormat="1" ht="31.5" customHeight="1" x14ac:dyDescent="0.2">
      <c r="A40" s="25">
        <v>18</v>
      </c>
      <c r="B40" s="108" t="s">
        <v>308</v>
      </c>
      <c r="C40" s="73">
        <v>4.3</v>
      </c>
      <c r="D40" s="73">
        <v>1</v>
      </c>
      <c r="E40" s="73">
        <v>3</v>
      </c>
      <c r="F40" s="99">
        <v>4500000</v>
      </c>
      <c r="G40" s="99">
        <v>4500000</v>
      </c>
      <c r="H40" s="134">
        <v>4500000</v>
      </c>
      <c r="I40" s="99">
        <v>4500000</v>
      </c>
      <c r="J40" s="19" t="s">
        <v>19</v>
      </c>
    </row>
    <row r="41" spans="1:256" s="199" customFormat="1" ht="40.5" x14ac:dyDescent="0.2">
      <c r="A41" s="25">
        <v>19</v>
      </c>
      <c r="B41" s="19" t="s">
        <v>307</v>
      </c>
      <c r="C41" s="73">
        <v>4.4000000000000004</v>
      </c>
      <c r="D41" s="27">
        <v>1</v>
      </c>
      <c r="E41" s="27">
        <v>3</v>
      </c>
      <c r="F41" s="107">
        <v>2000000</v>
      </c>
      <c r="G41" s="107">
        <v>2000000</v>
      </c>
      <c r="H41" s="15">
        <v>2000000</v>
      </c>
      <c r="I41" s="107">
        <v>2000000</v>
      </c>
      <c r="J41" s="19" t="s">
        <v>19</v>
      </c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L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B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R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H41" s="193"/>
      <c r="II41" s="193"/>
      <c r="IJ41" s="193"/>
      <c r="IK41" s="193"/>
      <c r="IL41" s="193"/>
      <c r="IM41" s="193"/>
      <c r="IN41" s="193"/>
      <c r="IO41" s="193"/>
      <c r="IP41" s="193"/>
      <c r="IQ41" s="193"/>
      <c r="IR41" s="193"/>
      <c r="IS41" s="193"/>
      <c r="IT41" s="193"/>
      <c r="IU41" s="193"/>
      <c r="IV41" s="193"/>
    </row>
    <row r="42" spans="1:256" s="199" customFormat="1" ht="27.75" customHeight="1" x14ac:dyDescent="0.2">
      <c r="A42" s="25">
        <v>20</v>
      </c>
      <c r="B42" s="19" t="s">
        <v>36</v>
      </c>
      <c r="C42" s="73">
        <v>4.4000000000000004</v>
      </c>
      <c r="D42" s="27">
        <v>1</v>
      </c>
      <c r="E42" s="27">
        <v>3</v>
      </c>
      <c r="F42" s="107">
        <v>2000000</v>
      </c>
      <c r="G42" s="107">
        <v>2000000</v>
      </c>
      <c r="H42" s="15">
        <v>2000000</v>
      </c>
      <c r="I42" s="107">
        <v>2000000</v>
      </c>
      <c r="J42" s="19" t="s">
        <v>19</v>
      </c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193"/>
      <c r="GD42" s="193"/>
      <c r="GE42" s="193"/>
      <c r="GF42" s="193"/>
      <c r="GG42" s="193"/>
      <c r="GH42" s="193"/>
      <c r="GI42" s="193"/>
      <c r="GJ42" s="193"/>
      <c r="GK42" s="193"/>
      <c r="GL42" s="193"/>
      <c r="GM42" s="193"/>
      <c r="GN42" s="193"/>
      <c r="GO42" s="193"/>
      <c r="GP42" s="193"/>
      <c r="GQ42" s="193"/>
      <c r="GR42" s="193"/>
      <c r="GS42" s="193"/>
      <c r="GT42" s="193"/>
      <c r="GU42" s="193"/>
      <c r="GV42" s="193"/>
      <c r="GW42" s="193"/>
      <c r="GX42" s="193"/>
      <c r="GY42" s="193"/>
      <c r="GZ42" s="193"/>
      <c r="HA42" s="193"/>
      <c r="HB42" s="193"/>
      <c r="HC42" s="193"/>
      <c r="HD42" s="193"/>
      <c r="HE42" s="193"/>
      <c r="HF42" s="193"/>
      <c r="HG42" s="193"/>
      <c r="HH42" s="193"/>
      <c r="HI42" s="193"/>
      <c r="HJ42" s="193"/>
      <c r="HK42" s="193"/>
      <c r="HL42" s="193"/>
      <c r="HM42" s="193"/>
      <c r="HN42" s="193"/>
      <c r="HO42" s="193"/>
      <c r="HP42" s="193"/>
      <c r="HQ42" s="193"/>
      <c r="HR42" s="193"/>
      <c r="HS42" s="193"/>
      <c r="HT42" s="193"/>
      <c r="HU42" s="193"/>
      <c r="HV42" s="193"/>
      <c r="HW42" s="193"/>
      <c r="HX42" s="193"/>
      <c r="HY42" s="193"/>
      <c r="HZ42" s="193"/>
      <c r="IA42" s="193"/>
      <c r="IB42" s="193"/>
      <c r="IC42" s="193"/>
      <c r="ID42" s="193"/>
      <c r="IE42" s="193"/>
      <c r="IF42" s="193"/>
      <c r="IG42" s="193"/>
      <c r="IH42" s="193"/>
      <c r="II42" s="193"/>
      <c r="IJ42" s="193"/>
      <c r="IK42" s="193"/>
      <c r="IL42" s="193"/>
      <c r="IM42" s="193"/>
      <c r="IN42" s="193"/>
      <c r="IO42" s="193"/>
      <c r="IP42" s="193"/>
      <c r="IQ42" s="193"/>
      <c r="IR42" s="193"/>
      <c r="IS42" s="193"/>
      <c r="IT42" s="193"/>
      <c r="IU42" s="193"/>
      <c r="IV42" s="193"/>
    </row>
    <row r="43" spans="1:256" s="30" customFormat="1" x14ac:dyDescent="0.2">
      <c r="A43" s="360"/>
      <c r="B43" s="665" t="s">
        <v>3</v>
      </c>
      <c r="C43" s="665"/>
      <c r="D43" s="665"/>
      <c r="E43" s="665"/>
      <c r="F43" s="665" t="s">
        <v>4</v>
      </c>
      <c r="G43" s="665"/>
      <c r="H43" s="665"/>
      <c r="I43" s="665"/>
      <c r="J43" s="687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</row>
    <row r="44" spans="1:256" s="30" customFormat="1" ht="21" customHeight="1" x14ac:dyDescent="0.2">
      <c r="A44" s="368" t="s">
        <v>152</v>
      </c>
      <c r="B44" s="665"/>
      <c r="C44" s="665"/>
      <c r="D44" s="665"/>
      <c r="E44" s="665"/>
      <c r="F44" s="665"/>
      <c r="G44" s="665"/>
      <c r="H44" s="665"/>
      <c r="I44" s="665"/>
      <c r="J44" s="687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</row>
    <row r="45" spans="1:256" s="367" customFormat="1" ht="40.5" x14ac:dyDescent="0.2">
      <c r="A45" s="369"/>
      <c r="B45" s="361" t="s">
        <v>9</v>
      </c>
      <c r="C45" s="363" t="s">
        <v>2</v>
      </c>
      <c r="D45" s="361" t="s">
        <v>10</v>
      </c>
      <c r="E45" s="370" t="s">
        <v>11</v>
      </c>
      <c r="F45" s="361" t="s">
        <v>13</v>
      </c>
      <c r="G45" s="361" t="s">
        <v>14</v>
      </c>
      <c r="H45" s="361" t="s">
        <v>15</v>
      </c>
      <c r="I45" s="361" t="s">
        <v>16</v>
      </c>
      <c r="J45" s="370" t="s">
        <v>12</v>
      </c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</row>
    <row r="46" spans="1:256" s="199" customFormat="1" ht="34.5" customHeight="1" x14ac:dyDescent="0.2">
      <c r="A46" s="25">
        <v>21</v>
      </c>
      <c r="B46" s="19" t="s">
        <v>198</v>
      </c>
      <c r="C46" s="73">
        <v>4.4000000000000004</v>
      </c>
      <c r="D46" s="27">
        <v>1</v>
      </c>
      <c r="E46" s="27">
        <v>3</v>
      </c>
      <c r="F46" s="107">
        <v>2000000</v>
      </c>
      <c r="G46" s="107">
        <v>2000000</v>
      </c>
      <c r="H46" s="15">
        <v>2000000</v>
      </c>
      <c r="I46" s="107">
        <v>2000000</v>
      </c>
      <c r="J46" s="19" t="s">
        <v>150</v>
      </c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193"/>
      <c r="GD46" s="193"/>
      <c r="GE46" s="193"/>
      <c r="GF46" s="193"/>
      <c r="GG46" s="193"/>
      <c r="GH46" s="193"/>
      <c r="GI46" s="193"/>
      <c r="GJ46" s="193"/>
      <c r="GK46" s="193"/>
      <c r="GL46" s="193"/>
      <c r="GM46" s="193"/>
      <c r="GN46" s="193"/>
      <c r="GO46" s="193"/>
      <c r="GP46" s="193"/>
      <c r="GQ46" s="193"/>
      <c r="GR46" s="193"/>
      <c r="GS46" s="193"/>
      <c r="GT46" s="193"/>
      <c r="GU46" s="193"/>
      <c r="GV46" s="193"/>
      <c r="GW46" s="193"/>
      <c r="GX46" s="193"/>
      <c r="GY46" s="193"/>
      <c r="GZ46" s="193"/>
      <c r="HA46" s="193"/>
      <c r="HB46" s="193"/>
      <c r="HC46" s="193"/>
      <c r="HD46" s="193"/>
      <c r="HE46" s="193"/>
      <c r="HF46" s="193"/>
      <c r="HG46" s="193"/>
      <c r="HH46" s="193"/>
      <c r="HI46" s="193"/>
      <c r="HJ46" s="193"/>
      <c r="HK46" s="193"/>
      <c r="HL46" s="193"/>
      <c r="HM46" s="193"/>
      <c r="HN46" s="193"/>
      <c r="HO46" s="193"/>
      <c r="HP46" s="193"/>
      <c r="HQ46" s="193"/>
      <c r="HR46" s="193"/>
      <c r="HS46" s="193"/>
      <c r="HT46" s="193"/>
      <c r="HU46" s="193"/>
      <c r="HV46" s="193"/>
      <c r="HW46" s="193"/>
      <c r="HX46" s="193"/>
      <c r="HY46" s="193"/>
      <c r="HZ46" s="193"/>
      <c r="IA46" s="193"/>
      <c r="IB46" s="193"/>
      <c r="IC46" s="193"/>
      <c r="ID46" s="193"/>
      <c r="IE46" s="193"/>
      <c r="IF46" s="193"/>
      <c r="IG46" s="193"/>
      <c r="IH46" s="193"/>
      <c r="II46" s="193"/>
      <c r="IJ46" s="193"/>
      <c r="IK46" s="193"/>
      <c r="IL46" s="193"/>
      <c r="IM46" s="193"/>
      <c r="IN46" s="193"/>
      <c r="IO46" s="193"/>
      <c r="IP46" s="193"/>
      <c r="IQ46" s="193"/>
      <c r="IR46" s="193"/>
      <c r="IS46" s="193"/>
      <c r="IT46" s="193"/>
      <c r="IU46" s="193"/>
      <c r="IV46" s="193"/>
    </row>
    <row r="47" spans="1:256" s="199" customFormat="1" ht="48.75" customHeight="1" x14ac:dyDescent="0.2">
      <c r="A47" s="25">
        <v>22</v>
      </c>
      <c r="B47" s="108" t="s">
        <v>327</v>
      </c>
      <c r="C47" s="73">
        <v>4.4000000000000004</v>
      </c>
      <c r="D47" s="73">
        <v>1</v>
      </c>
      <c r="E47" s="73">
        <v>3</v>
      </c>
      <c r="F47" s="112">
        <v>2000000</v>
      </c>
      <c r="G47" s="112">
        <v>2000000</v>
      </c>
      <c r="H47" s="112">
        <v>2000000</v>
      </c>
      <c r="I47" s="112">
        <v>2000000</v>
      </c>
      <c r="J47" s="19" t="s">
        <v>375</v>
      </c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193"/>
      <c r="GD47" s="193"/>
      <c r="GE47" s="193"/>
      <c r="GF47" s="193"/>
      <c r="GG47" s="193"/>
      <c r="GH47" s="193"/>
      <c r="GI47" s="193"/>
      <c r="GJ47" s="193"/>
      <c r="GK47" s="193"/>
      <c r="GL47" s="193"/>
      <c r="GM47" s="193"/>
      <c r="GN47" s="193"/>
      <c r="GO47" s="193"/>
      <c r="GP47" s="193"/>
      <c r="GQ47" s="193"/>
      <c r="GR47" s="193"/>
      <c r="GS47" s="193"/>
      <c r="GT47" s="193"/>
      <c r="GU47" s="193"/>
      <c r="GV47" s="193"/>
      <c r="GW47" s="193"/>
      <c r="GX47" s="193"/>
      <c r="GY47" s="193"/>
      <c r="GZ47" s="193"/>
      <c r="HA47" s="193"/>
      <c r="HB47" s="193"/>
      <c r="HC47" s="193"/>
      <c r="HD47" s="193"/>
      <c r="HE47" s="193"/>
      <c r="HF47" s="193"/>
      <c r="HG47" s="193"/>
      <c r="HH47" s="193"/>
      <c r="HI47" s="193"/>
      <c r="HJ47" s="193"/>
      <c r="HK47" s="193"/>
      <c r="HL47" s="193"/>
      <c r="HM47" s="193"/>
      <c r="HN47" s="193"/>
      <c r="HO47" s="193"/>
      <c r="HP47" s="193"/>
      <c r="HQ47" s="193"/>
      <c r="HR47" s="193"/>
      <c r="HS47" s="193"/>
      <c r="HT47" s="193"/>
      <c r="HU47" s="193"/>
      <c r="HV47" s="193"/>
      <c r="HW47" s="193"/>
      <c r="HX47" s="193"/>
      <c r="HY47" s="193"/>
      <c r="HZ47" s="193"/>
      <c r="IA47" s="193"/>
      <c r="IB47" s="193"/>
      <c r="IC47" s="193"/>
      <c r="ID47" s="193"/>
      <c r="IE47" s="193"/>
      <c r="IF47" s="193"/>
      <c r="IG47" s="193"/>
      <c r="IH47" s="193"/>
      <c r="II47" s="193"/>
      <c r="IJ47" s="193"/>
      <c r="IK47" s="193"/>
      <c r="IL47" s="193"/>
      <c r="IM47" s="193"/>
      <c r="IN47" s="193"/>
      <c r="IO47" s="193"/>
      <c r="IP47" s="193"/>
      <c r="IQ47" s="193"/>
      <c r="IR47" s="193"/>
      <c r="IS47" s="193"/>
      <c r="IT47" s="193"/>
      <c r="IU47" s="193"/>
      <c r="IV47" s="193"/>
    </row>
    <row r="48" spans="1:256" s="199" customFormat="1" ht="42" customHeight="1" x14ac:dyDescent="0.2">
      <c r="A48" s="25">
        <v>23</v>
      </c>
      <c r="B48" s="108" t="s">
        <v>468</v>
      </c>
      <c r="C48" s="73">
        <v>4.4000000000000004</v>
      </c>
      <c r="D48" s="73">
        <v>1</v>
      </c>
      <c r="E48" s="73">
        <v>3</v>
      </c>
      <c r="F48" s="112"/>
      <c r="G48" s="112"/>
      <c r="H48" s="112">
        <v>1998000</v>
      </c>
      <c r="I48" s="112"/>
      <c r="J48" s="19" t="s">
        <v>375</v>
      </c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193"/>
      <c r="GD48" s="193"/>
      <c r="GE48" s="193"/>
      <c r="GF48" s="193"/>
      <c r="GG48" s="193"/>
      <c r="GH48" s="193"/>
      <c r="GI48" s="193"/>
      <c r="GJ48" s="193"/>
      <c r="GK48" s="193"/>
      <c r="GL48" s="193"/>
      <c r="GM48" s="193"/>
      <c r="GN48" s="193"/>
      <c r="GO48" s="193"/>
      <c r="GP48" s="193"/>
      <c r="GQ48" s="193"/>
      <c r="GR48" s="193"/>
      <c r="GS48" s="193"/>
      <c r="GT48" s="193"/>
      <c r="GU48" s="193"/>
      <c r="GV48" s="193"/>
      <c r="GW48" s="193"/>
      <c r="GX48" s="193"/>
      <c r="GY48" s="193"/>
      <c r="GZ48" s="193"/>
      <c r="HA48" s="193"/>
      <c r="HB48" s="193"/>
      <c r="HC48" s="193"/>
      <c r="HD48" s="193"/>
      <c r="HE48" s="193"/>
      <c r="HF48" s="193"/>
      <c r="HG48" s="193"/>
      <c r="HH48" s="193"/>
      <c r="HI48" s="193"/>
      <c r="HJ48" s="193"/>
      <c r="HK48" s="193"/>
      <c r="HL48" s="193"/>
      <c r="HM48" s="193"/>
      <c r="HN48" s="193"/>
      <c r="HO48" s="193"/>
      <c r="HP48" s="193"/>
      <c r="HQ48" s="193"/>
      <c r="HR48" s="193"/>
      <c r="HS48" s="193"/>
      <c r="HT48" s="193"/>
      <c r="HU48" s="193"/>
      <c r="HV48" s="193"/>
      <c r="HW48" s="193"/>
      <c r="HX48" s="193"/>
      <c r="HY48" s="193"/>
      <c r="HZ48" s="193"/>
      <c r="IA48" s="193"/>
      <c r="IB48" s="193"/>
      <c r="IC48" s="193"/>
      <c r="ID48" s="193"/>
      <c r="IE48" s="193"/>
      <c r="IF48" s="193"/>
      <c r="IG48" s="193"/>
      <c r="IH48" s="193"/>
      <c r="II48" s="193"/>
      <c r="IJ48" s="193"/>
      <c r="IK48" s="193"/>
      <c r="IL48" s="193"/>
      <c r="IM48" s="193"/>
      <c r="IN48" s="193"/>
      <c r="IO48" s="193"/>
      <c r="IP48" s="193"/>
      <c r="IQ48" s="193"/>
      <c r="IR48" s="193"/>
      <c r="IS48" s="193"/>
      <c r="IT48" s="193"/>
      <c r="IU48" s="193"/>
      <c r="IV48" s="193"/>
    </row>
    <row r="49" spans="1:256" s="199" customFormat="1" ht="22.5" customHeight="1" x14ac:dyDescent="0.2">
      <c r="A49" s="25">
        <v>24</v>
      </c>
      <c r="B49" s="108" t="s">
        <v>469</v>
      </c>
      <c r="C49" s="73">
        <v>4.4000000000000004</v>
      </c>
      <c r="D49" s="73">
        <v>1</v>
      </c>
      <c r="E49" s="73">
        <v>3</v>
      </c>
      <c r="F49" s="112"/>
      <c r="G49" s="112"/>
      <c r="H49" s="112">
        <v>1998000</v>
      </c>
      <c r="I49" s="112"/>
      <c r="J49" s="19" t="s">
        <v>375</v>
      </c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193"/>
      <c r="GD49" s="193"/>
      <c r="GE49" s="193"/>
      <c r="GF49" s="193"/>
      <c r="GG49" s="193"/>
      <c r="GH49" s="193"/>
      <c r="GI49" s="193"/>
      <c r="GJ49" s="193"/>
      <c r="GK49" s="193"/>
      <c r="GL49" s="193"/>
      <c r="GM49" s="193"/>
      <c r="GN49" s="193"/>
      <c r="GO49" s="193"/>
      <c r="GP49" s="193"/>
      <c r="GQ49" s="193"/>
      <c r="GR49" s="193"/>
      <c r="GS49" s="193"/>
      <c r="GT49" s="193"/>
      <c r="GU49" s="193"/>
      <c r="GV49" s="193"/>
      <c r="GW49" s="193"/>
      <c r="GX49" s="193"/>
      <c r="GY49" s="193"/>
      <c r="GZ49" s="193"/>
      <c r="HA49" s="193"/>
      <c r="HB49" s="193"/>
      <c r="HC49" s="193"/>
      <c r="HD49" s="193"/>
      <c r="HE49" s="193"/>
      <c r="HF49" s="193"/>
      <c r="HG49" s="193"/>
      <c r="HH49" s="193"/>
      <c r="HI49" s="193"/>
      <c r="HJ49" s="193"/>
      <c r="HK49" s="193"/>
      <c r="HL49" s="193"/>
      <c r="HM49" s="193"/>
      <c r="HN49" s="193"/>
      <c r="HO49" s="193"/>
      <c r="HP49" s="193"/>
      <c r="HQ49" s="193"/>
      <c r="HR49" s="193"/>
      <c r="HS49" s="193"/>
      <c r="HT49" s="193"/>
      <c r="HU49" s="193"/>
      <c r="HV49" s="193"/>
      <c r="HW49" s="193"/>
      <c r="HX49" s="193"/>
      <c r="HY49" s="193"/>
      <c r="HZ49" s="193"/>
      <c r="IA49" s="193"/>
      <c r="IB49" s="193"/>
      <c r="IC49" s="193"/>
      <c r="ID49" s="193"/>
      <c r="IE49" s="193"/>
      <c r="IF49" s="193"/>
      <c r="IG49" s="193"/>
      <c r="IH49" s="193"/>
      <c r="II49" s="193"/>
      <c r="IJ49" s="193"/>
      <c r="IK49" s="193"/>
      <c r="IL49" s="193"/>
      <c r="IM49" s="193"/>
      <c r="IN49" s="193"/>
      <c r="IO49" s="193"/>
      <c r="IP49" s="193"/>
      <c r="IQ49" s="193"/>
      <c r="IR49" s="193"/>
      <c r="IS49" s="193"/>
      <c r="IT49" s="193"/>
      <c r="IU49" s="193"/>
      <c r="IV49" s="193"/>
    </row>
    <row r="50" spans="1:256" s="199" customFormat="1" ht="41.25" customHeight="1" x14ac:dyDescent="0.2">
      <c r="A50" s="25">
        <v>25</v>
      </c>
      <c r="B50" s="108" t="s">
        <v>470</v>
      </c>
      <c r="C50" s="73">
        <v>4.4000000000000004</v>
      </c>
      <c r="D50" s="73">
        <v>1</v>
      </c>
      <c r="E50" s="73">
        <v>3</v>
      </c>
      <c r="F50" s="112"/>
      <c r="G50" s="112"/>
      <c r="H50" s="112">
        <v>1998000</v>
      </c>
      <c r="I50" s="112"/>
      <c r="J50" s="19" t="s">
        <v>375</v>
      </c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193"/>
      <c r="GD50" s="193"/>
      <c r="GE50" s="193"/>
      <c r="GF50" s="193"/>
      <c r="GG50" s="193"/>
      <c r="GH50" s="193"/>
      <c r="GI50" s="193"/>
      <c r="GJ50" s="193"/>
      <c r="GK50" s="193"/>
      <c r="GL50" s="193"/>
      <c r="GM50" s="193"/>
      <c r="GN50" s="193"/>
      <c r="GO50" s="193"/>
      <c r="GP50" s="193"/>
      <c r="GQ50" s="193"/>
      <c r="GR50" s="193"/>
      <c r="GS50" s="193"/>
      <c r="GT50" s="193"/>
      <c r="GU50" s="193"/>
      <c r="GV50" s="193"/>
      <c r="GW50" s="193"/>
      <c r="GX50" s="193"/>
      <c r="GY50" s="193"/>
      <c r="GZ50" s="193"/>
      <c r="HA50" s="193"/>
      <c r="HB50" s="193"/>
      <c r="HC50" s="193"/>
      <c r="HD50" s="193"/>
      <c r="HE50" s="193"/>
      <c r="HF50" s="193"/>
      <c r="HG50" s="193"/>
      <c r="HH50" s="193"/>
      <c r="HI50" s="193"/>
      <c r="HJ50" s="193"/>
      <c r="HK50" s="193"/>
      <c r="HL50" s="193"/>
      <c r="HM50" s="193"/>
      <c r="HN50" s="193"/>
      <c r="HO50" s="193"/>
      <c r="HP50" s="193"/>
      <c r="HQ50" s="193"/>
      <c r="HR50" s="193"/>
      <c r="HS50" s="193"/>
      <c r="HT50" s="193"/>
      <c r="HU50" s="193"/>
      <c r="HV50" s="193"/>
      <c r="HW50" s="193"/>
      <c r="HX50" s="193"/>
      <c r="HY50" s="193"/>
      <c r="HZ50" s="193"/>
      <c r="IA50" s="193"/>
      <c r="IB50" s="193"/>
      <c r="IC50" s="193"/>
      <c r="ID50" s="193"/>
      <c r="IE50" s="193"/>
      <c r="IF50" s="193"/>
      <c r="IG50" s="193"/>
      <c r="IH50" s="193"/>
      <c r="II50" s="193"/>
      <c r="IJ50" s="193"/>
      <c r="IK50" s="193"/>
      <c r="IL50" s="193"/>
      <c r="IM50" s="193"/>
      <c r="IN50" s="193"/>
      <c r="IO50" s="193"/>
      <c r="IP50" s="193"/>
      <c r="IQ50" s="193"/>
      <c r="IR50" s="193"/>
      <c r="IS50" s="193"/>
      <c r="IT50" s="193"/>
      <c r="IU50" s="193"/>
      <c r="IV50" s="193"/>
    </row>
    <row r="51" spans="1:256" s="199" customFormat="1" ht="42.75" customHeight="1" x14ac:dyDescent="0.2">
      <c r="A51" s="25">
        <v>26</v>
      </c>
      <c r="B51" s="108" t="s">
        <v>471</v>
      </c>
      <c r="C51" s="73">
        <v>4.4000000000000004</v>
      </c>
      <c r="D51" s="73">
        <v>1</v>
      </c>
      <c r="E51" s="73">
        <v>3</v>
      </c>
      <c r="F51" s="112"/>
      <c r="G51" s="112"/>
      <c r="H51" s="112">
        <v>1998000</v>
      </c>
      <c r="I51" s="112"/>
      <c r="J51" s="19" t="s">
        <v>375</v>
      </c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193"/>
      <c r="GD51" s="193"/>
      <c r="GE51" s="193"/>
      <c r="GF51" s="193"/>
      <c r="GG51" s="193"/>
      <c r="GH51" s="193"/>
      <c r="GI51" s="193"/>
      <c r="GJ51" s="193"/>
      <c r="GK51" s="193"/>
      <c r="GL51" s="193"/>
      <c r="GM51" s="193"/>
      <c r="GN51" s="193"/>
      <c r="GO51" s="193"/>
      <c r="GP51" s="193"/>
      <c r="GQ51" s="193"/>
      <c r="GR51" s="193"/>
      <c r="GS51" s="193"/>
      <c r="GT51" s="193"/>
      <c r="GU51" s="193"/>
      <c r="GV51" s="193"/>
      <c r="GW51" s="193"/>
      <c r="GX51" s="193"/>
      <c r="GY51" s="193"/>
      <c r="GZ51" s="193"/>
      <c r="HA51" s="193"/>
      <c r="HB51" s="193"/>
      <c r="HC51" s="193"/>
      <c r="HD51" s="193"/>
      <c r="HE51" s="193"/>
      <c r="HF51" s="193"/>
      <c r="HG51" s="193"/>
      <c r="HH51" s="193"/>
      <c r="HI51" s="193"/>
      <c r="HJ51" s="193"/>
      <c r="HK51" s="193"/>
      <c r="HL51" s="193"/>
      <c r="HM51" s="193"/>
      <c r="HN51" s="193"/>
      <c r="HO51" s="193"/>
      <c r="HP51" s="193"/>
      <c r="HQ51" s="193"/>
      <c r="HR51" s="193"/>
      <c r="HS51" s="193"/>
      <c r="HT51" s="193"/>
      <c r="HU51" s="193"/>
      <c r="HV51" s="193"/>
      <c r="HW51" s="193"/>
      <c r="HX51" s="193"/>
      <c r="HY51" s="193"/>
      <c r="HZ51" s="193"/>
      <c r="IA51" s="193"/>
      <c r="IB51" s="193"/>
      <c r="IC51" s="193"/>
      <c r="ID51" s="193"/>
      <c r="IE51" s="193"/>
      <c r="IF51" s="193"/>
      <c r="IG51" s="193"/>
      <c r="IH51" s="193"/>
      <c r="II51" s="193"/>
      <c r="IJ51" s="193"/>
      <c r="IK51" s="193"/>
      <c r="IL51" s="193"/>
      <c r="IM51" s="193"/>
      <c r="IN51" s="193"/>
      <c r="IO51" s="193"/>
      <c r="IP51" s="193"/>
      <c r="IQ51" s="193"/>
      <c r="IR51" s="193"/>
      <c r="IS51" s="193"/>
      <c r="IT51" s="193"/>
      <c r="IU51" s="193"/>
      <c r="IV51" s="193"/>
    </row>
    <row r="52" spans="1:256" s="199" customFormat="1" ht="40.5" hidden="1" x14ac:dyDescent="0.2">
      <c r="A52" s="192"/>
      <c r="B52" s="350" t="s">
        <v>173</v>
      </c>
      <c r="C52" s="351"/>
      <c r="D52" s="351">
        <v>1</v>
      </c>
      <c r="E52" s="351">
        <v>3</v>
      </c>
      <c r="F52" s="352">
        <v>3000000</v>
      </c>
      <c r="G52" s="353"/>
      <c r="H52" s="354"/>
      <c r="I52" s="353"/>
      <c r="J52" s="353" t="s">
        <v>172</v>
      </c>
    </row>
    <row r="53" spans="1:256" s="199" customFormat="1" ht="40.5" hidden="1" x14ac:dyDescent="0.2">
      <c r="A53" s="192"/>
      <c r="B53" s="195" t="s">
        <v>133</v>
      </c>
      <c r="C53" s="194"/>
      <c r="D53" s="194"/>
      <c r="E53" s="194"/>
      <c r="F53" s="221">
        <v>8000000</v>
      </c>
      <c r="G53" s="221"/>
      <c r="H53" s="222"/>
      <c r="I53" s="221"/>
      <c r="J53" s="197" t="s">
        <v>182</v>
      </c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  <c r="ET53" s="193"/>
      <c r="EU53" s="193"/>
      <c r="EV53" s="193"/>
      <c r="EW53" s="193"/>
      <c r="EX53" s="193"/>
      <c r="EY53" s="193"/>
      <c r="EZ53" s="193"/>
      <c r="FA53" s="193"/>
      <c r="FB53" s="193"/>
      <c r="FC53" s="193"/>
      <c r="FD53" s="193"/>
      <c r="FE53" s="193"/>
      <c r="FF53" s="193"/>
      <c r="FG53" s="193"/>
      <c r="FH53" s="193"/>
      <c r="FI53" s="193"/>
      <c r="FJ53" s="193"/>
      <c r="FK53" s="193"/>
      <c r="FL53" s="193"/>
      <c r="FM53" s="193"/>
      <c r="FN53" s="193"/>
      <c r="FO53" s="193"/>
      <c r="FP53" s="193"/>
      <c r="FQ53" s="193"/>
      <c r="FR53" s="193"/>
      <c r="FS53" s="193"/>
      <c r="FT53" s="193"/>
      <c r="FU53" s="193"/>
      <c r="FV53" s="193"/>
      <c r="FW53" s="193"/>
      <c r="FX53" s="193"/>
      <c r="FY53" s="193"/>
      <c r="FZ53" s="193"/>
      <c r="GA53" s="193"/>
      <c r="GB53" s="193"/>
      <c r="GC53" s="193"/>
      <c r="GD53" s="193"/>
      <c r="GE53" s="193"/>
      <c r="GF53" s="193"/>
      <c r="GG53" s="193"/>
      <c r="GH53" s="193"/>
      <c r="GI53" s="193"/>
      <c r="GJ53" s="193"/>
      <c r="GK53" s="193"/>
      <c r="GL53" s="193"/>
      <c r="GM53" s="193"/>
      <c r="GN53" s="193"/>
      <c r="GO53" s="193"/>
      <c r="GP53" s="193"/>
      <c r="GQ53" s="193"/>
      <c r="GR53" s="193"/>
      <c r="GS53" s="193"/>
      <c r="GT53" s="193"/>
      <c r="GU53" s="193"/>
      <c r="GV53" s="193"/>
      <c r="GW53" s="193"/>
      <c r="GX53" s="193"/>
      <c r="GY53" s="193"/>
      <c r="GZ53" s="193"/>
      <c r="HA53" s="193"/>
      <c r="HB53" s="193"/>
      <c r="HC53" s="193"/>
      <c r="HD53" s="193"/>
      <c r="HE53" s="193"/>
      <c r="HF53" s="193"/>
      <c r="HG53" s="193"/>
      <c r="HH53" s="193"/>
      <c r="HI53" s="193"/>
      <c r="HJ53" s="193"/>
      <c r="HK53" s="193"/>
      <c r="HL53" s="193"/>
      <c r="HM53" s="193"/>
      <c r="HN53" s="193"/>
      <c r="HO53" s="193"/>
      <c r="HP53" s="193"/>
      <c r="HQ53" s="193"/>
      <c r="HR53" s="193"/>
      <c r="HS53" s="193"/>
      <c r="HT53" s="193"/>
      <c r="HU53" s="193"/>
      <c r="HV53" s="193"/>
      <c r="HW53" s="193"/>
      <c r="HX53" s="193"/>
      <c r="HY53" s="193"/>
      <c r="HZ53" s="193"/>
      <c r="IA53" s="193"/>
      <c r="IB53" s="193"/>
      <c r="IC53" s="193"/>
      <c r="ID53" s="193"/>
      <c r="IE53" s="193"/>
      <c r="IF53" s="193"/>
      <c r="IG53" s="193"/>
      <c r="IH53" s="193"/>
      <c r="II53" s="193"/>
      <c r="IJ53" s="193"/>
      <c r="IK53" s="193"/>
      <c r="IL53" s="193"/>
      <c r="IM53" s="193"/>
      <c r="IN53" s="193"/>
      <c r="IO53" s="193"/>
      <c r="IP53" s="193"/>
      <c r="IQ53" s="193"/>
      <c r="IR53" s="193"/>
      <c r="IS53" s="193"/>
      <c r="IT53" s="193"/>
      <c r="IU53" s="193"/>
      <c r="IV53" s="193"/>
    </row>
    <row r="54" spans="1:256" s="428" customFormat="1" x14ac:dyDescent="0.2">
      <c r="A54" s="198"/>
      <c r="B54" s="424" t="s">
        <v>518</v>
      </c>
      <c r="C54" s="219"/>
      <c r="D54" s="219"/>
      <c r="E54" s="219"/>
      <c r="F54" s="425">
        <f>SUM(F20:F51)</f>
        <v>88704000</v>
      </c>
      <c r="G54" s="425">
        <f>SUM(G20:G51)</f>
        <v>88704000</v>
      </c>
      <c r="H54" s="425">
        <f>SUM(H20:H51)</f>
        <v>96696000</v>
      </c>
      <c r="I54" s="425">
        <f>SUM(I20:I51)</f>
        <v>88704000</v>
      </c>
      <c r="J54" s="426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  <c r="AQ54" s="427"/>
      <c r="AR54" s="427"/>
      <c r="AS54" s="427"/>
      <c r="AT54" s="427"/>
      <c r="AU54" s="427"/>
      <c r="AV54" s="427"/>
      <c r="AW54" s="427"/>
      <c r="AX54" s="427"/>
      <c r="AY54" s="427"/>
      <c r="AZ54" s="427"/>
      <c r="BA54" s="427"/>
      <c r="BB54" s="427"/>
      <c r="BC54" s="427"/>
      <c r="BD54" s="427"/>
      <c r="BE54" s="427"/>
      <c r="BF54" s="427"/>
      <c r="BG54" s="427"/>
      <c r="BH54" s="427"/>
      <c r="BI54" s="427"/>
      <c r="BJ54" s="427"/>
      <c r="BK54" s="427"/>
      <c r="BL54" s="427"/>
      <c r="BM54" s="427"/>
      <c r="BN54" s="427"/>
      <c r="BO54" s="427"/>
      <c r="BP54" s="427"/>
      <c r="BQ54" s="427"/>
      <c r="BR54" s="427"/>
      <c r="BS54" s="427"/>
      <c r="BT54" s="427"/>
      <c r="BU54" s="427"/>
      <c r="BV54" s="427"/>
      <c r="BW54" s="427"/>
      <c r="BX54" s="427"/>
      <c r="BY54" s="427"/>
      <c r="BZ54" s="427"/>
      <c r="CA54" s="427"/>
      <c r="CB54" s="427"/>
      <c r="CC54" s="427"/>
      <c r="CD54" s="427"/>
      <c r="CE54" s="427"/>
      <c r="CF54" s="427"/>
      <c r="CG54" s="427"/>
      <c r="CH54" s="427"/>
      <c r="CI54" s="427"/>
      <c r="CJ54" s="427"/>
      <c r="CK54" s="427"/>
      <c r="CL54" s="427"/>
      <c r="CM54" s="427"/>
      <c r="CN54" s="427"/>
      <c r="CO54" s="427"/>
      <c r="CP54" s="427"/>
      <c r="CQ54" s="427"/>
      <c r="CR54" s="427"/>
      <c r="CS54" s="427"/>
      <c r="CT54" s="427"/>
      <c r="CU54" s="427"/>
      <c r="CV54" s="427"/>
      <c r="CW54" s="427"/>
      <c r="CX54" s="427"/>
      <c r="CY54" s="427"/>
      <c r="CZ54" s="427"/>
      <c r="DA54" s="427"/>
      <c r="DB54" s="427"/>
      <c r="DC54" s="427"/>
      <c r="DD54" s="427"/>
      <c r="DE54" s="427"/>
      <c r="DF54" s="427"/>
      <c r="DG54" s="427"/>
      <c r="DH54" s="427"/>
      <c r="DI54" s="427"/>
      <c r="DJ54" s="427"/>
      <c r="DK54" s="427"/>
      <c r="DL54" s="427"/>
      <c r="DM54" s="427"/>
      <c r="DN54" s="427"/>
      <c r="DO54" s="427"/>
      <c r="DP54" s="427"/>
      <c r="DQ54" s="427"/>
      <c r="DR54" s="427"/>
      <c r="DS54" s="427"/>
      <c r="DT54" s="427"/>
      <c r="DU54" s="427"/>
      <c r="DV54" s="427"/>
      <c r="DW54" s="427"/>
      <c r="DX54" s="427"/>
      <c r="DY54" s="427"/>
      <c r="DZ54" s="427"/>
      <c r="EA54" s="427"/>
      <c r="EB54" s="427"/>
      <c r="EC54" s="427"/>
      <c r="ED54" s="427"/>
      <c r="EE54" s="427"/>
      <c r="EF54" s="427"/>
      <c r="EG54" s="427"/>
      <c r="EH54" s="427"/>
      <c r="EI54" s="427"/>
      <c r="EJ54" s="427"/>
      <c r="EK54" s="427"/>
      <c r="EL54" s="427"/>
      <c r="EM54" s="427"/>
      <c r="EN54" s="427"/>
      <c r="EO54" s="427"/>
      <c r="EP54" s="427"/>
      <c r="EQ54" s="427"/>
      <c r="ER54" s="427"/>
      <c r="ES54" s="427"/>
      <c r="ET54" s="427"/>
      <c r="EU54" s="427"/>
      <c r="EV54" s="427"/>
      <c r="EW54" s="427"/>
      <c r="EX54" s="427"/>
      <c r="EY54" s="427"/>
      <c r="EZ54" s="427"/>
      <c r="FA54" s="427"/>
      <c r="FB54" s="427"/>
      <c r="FC54" s="427"/>
      <c r="FD54" s="427"/>
      <c r="FE54" s="427"/>
      <c r="FF54" s="427"/>
      <c r="FG54" s="427"/>
      <c r="FH54" s="427"/>
      <c r="FI54" s="427"/>
      <c r="FJ54" s="427"/>
      <c r="FK54" s="427"/>
      <c r="FL54" s="427"/>
      <c r="FM54" s="427"/>
      <c r="FN54" s="427"/>
      <c r="FO54" s="427"/>
      <c r="FP54" s="427"/>
      <c r="FQ54" s="427"/>
      <c r="FR54" s="427"/>
      <c r="FS54" s="427"/>
      <c r="FT54" s="427"/>
      <c r="FU54" s="427"/>
      <c r="FV54" s="427"/>
      <c r="FW54" s="427"/>
      <c r="FX54" s="427"/>
      <c r="FY54" s="427"/>
      <c r="FZ54" s="427"/>
      <c r="GA54" s="427"/>
      <c r="GB54" s="427"/>
      <c r="GC54" s="427"/>
      <c r="GD54" s="427"/>
      <c r="GE54" s="427"/>
      <c r="GF54" s="427"/>
      <c r="GG54" s="427"/>
      <c r="GH54" s="427"/>
      <c r="GI54" s="427"/>
      <c r="GJ54" s="427"/>
      <c r="GK54" s="427"/>
      <c r="GL54" s="427"/>
      <c r="GM54" s="427"/>
      <c r="GN54" s="427"/>
      <c r="GO54" s="427"/>
      <c r="GP54" s="427"/>
      <c r="GQ54" s="427"/>
      <c r="GR54" s="427"/>
      <c r="GS54" s="427"/>
      <c r="GT54" s="427"/>
      <c r="GU54" s="427"/>
      <c r="GV54" s="427"/>
      <c r="GW54" s="427"/>
      <c r="GX54" s="427"/>
      <c r="GY54" s="427"/>
      <c r="GZ54" s="427"/>
      <c r="HA54" s="427"/>
      <c r="HB54" s="427"/>
      <c r="HC54" s="427"/>
      <c r="HD54" s="427"/>
      <c r="HE54" s="427"/>
      <c r="HF54" s="427"/>
      <c r="HG54" s="427"/>
      <c r="HH54" s="427"/>
      <c r="HI54" s="427"/>
      <c r="HJ54" s="427"/>
      <c r="HK54" s="427"/>
      <c r="HL54" s="427"/>
      <c r="HM54" s="427"/>
      <c r="HN54" s="427"/>
      <c r="HO54" s="427"/>
      <c r="HP54" s="427"/>
      <c r="HQ54" s="427"/>
      <c r="HR54" s="427"/>
      <c r="HS54" s="427"/>
      <c r="HT54" s="427"/>
      <c r="HU54" s="427"/>
      <c r="HV54" s="427"/>
      <c r="HW54" s="427"/>
      <c r="HX54" s="427"/>
      <c r="HY54" s="427"/>
      <c r="HZ54" s="427"/>
      <c r="IA54" s="427"/>
      <c r="IB54" s="427"/>
      <c r="IC54" s="427"/>
      <c r="ID54" s="427"/>
      <c r="IE54" s="427"/>
      <c r="IF54" s="427"/>
      <c r="IG54" s="427"/>
      <c r="IH54" s="427"/>
      <c r="II54" s="427"/>
      <c r="IJ54" s="427"/>
      <c r="IK54" s="427"/>
      <c r="IL54" s="427"/>
      <c r="IM54" s="427"/>
      <c r="IN54" s="427"/>
      <c r="IO54" s="427"/>
      <c r="IP54" s="427"/>
      <c r="IQ54" s="427"/>
      <c r="IR54" s="427"/>
      <c r="IS54" s="427"/>
      <c r="IT54" s="427"/>
      <c r="IU54" s="427"/>
      <c r="IV54" s="427"/>
    </row>
    <row r="55" spans="1:256" s="330" customFormat="1" x14ac:dyDescent="0.2">
      <c r="A55" s="355"/>
      <c r="B55" s="356" t="s">
        <v>488</v>
      </c>
      <c r="C55" s="355"/>
      <c r="D55" s="356"/>
      <c r="E55" s="356"/>
      <c r="F55" s="357"/>
      <c r="G55" s="357"/>
      <c r="H55" s="357"/>
      <c r="I55" s="357"/>
      <c r="J55" s="356"/>
    </row>
    <row r="56" spans="1:256" s="31" customFormat="1" ht="60.75" x14ac:dyDescent="0.2">
      <c r="A56" s="25">
        <v>1</v>
      </c>
      <c r="B56" s="19" t="s">
        <v>310</v>
      </c>
      <c r="C56" s="27">
        <v>4.5</v>
      </c>
      <c r="D56" s="27">
        <v>2</v>
      </c>
      <c r="E56" s="27">
        <v>3</v>
      </c>
      <c r="F56" s="111">
        <v>70000000</v>
      </c>
      <c r="G56" s="327">
        <v>71000000</v>
      </c>
      <c r="H56" s="328">
        <v>85000000</v>
      </c>
      <c r="I56" s="327">
        <v>97000000</v>
      </c>
      <c r="J56" s="29" t="s">
        <v>32</v>
      </c>
      <c r="K56" s="119" t="s">
        <v>5</v>
      </c>
    </row>
    <row r="57" spans="1:256" s="31" customFormat="1" ht="51" customHeight="1" x14ac:dyDescent="0.2">
      <c r="A57" s="25">
        <v>2</v>
      </c>
      <c r="B57" s="19" t="s">
        <v>311</v>
      </c>
      <c r="C57" s="27">
        <v>4.4000000000000004</v>
      </c>
      <c r="D57" s="27">
        <v>2</v>
      </c>
      <c r="E57" s="27">
        <v>3</v>
      </c>
      <c r="F57" s="107"/>
      <c r="G57" s="107"/>
      <c r="H57" s="15">
        <v>3980000</v>
      </c>
      <c r="I57" s="107">
        <v>15920000</v>
      </c>
      <c r="J57" s="28" t="s">
        <v>392</v>
      </c>
    </row>
    <row r="58" spans="1:256" s="30" customFormat="1" x14ac:dyDescent="0.2">
      <c r="A58" s="360"/>
      <c r="B58" s="665" t="s">
        <v>3</v>
      </c>
      <c r="C58" s="665"/>
      <c r="D58" s="665"/>
      <c r="E58" s="665"/>
      <c r="F58" s="665" t="s">
        <v>4</v>
      </c>
      <c r="G58" s="665"/>
      <c r="H58" s="665"/>
      <c r="I58" s="665"/>
      <c r="J58" s="687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</row>
    <row r="59" spans="1:256" s="30" customFormat="1" ht="21" customHeight="1" x14ac:dyDescent="0.2">
      <c r="A59" s="368" t="s">
        <v>152</v>
      </c>
      <c r="B59" s="665"/>
      <c r="C59" s="665"/>
      <c r="D59" s="665"/>
      <c r="E59" s="665"/>
      <c r="F59" s="665"/>
      <c r="G59" s="665"/>
      <c r="H59" s="665"/>
      <c r="I59" s="665"/>
      <c r="J59" s="687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</row>
    <row r="60" spans="1:256" s="367" customFormat="1" ht="40.5" x14ac:dyDescent="0.2">
      <c r="A60" s="369"/>
      <c r="B60" s="361" t="s">
        <v>9</v>
      </c>
      <c r="C60" s="363" t="s">
        <v>2</v>
      </c>
      <c r="D60" s="361" t="s">
        <v>10</v>
      </c>
      <c r="E60" s="370" t="s">
        <v>11</v>
      </c>
      <c r="F60" s="361" t="s">
        <v>13</v>
      </c>
      <c r="G60" s="361" t="s">
        <v>14</v>
      </c>
      <c r="H60" s="361" t="s">
        <v>15</v>
      </c>
      <c r="I60" s="361" t="s">
        <v>16</v>
      </c>
      <c r="J60" s="370" t="s">
        <v>12</v>
      </c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</row>
    <row r="61" spans="1:256" s="26" customFormat="1" ht="67.5" customHeight="1" x14ac:dyDescent="0.3">
      <c r="A61" s="25">
        <v>3</v>
      </c>
      <c r="B61" s="19" t="s">
        <v>188</v>
      </c>
      <c r="C61" s="27">
        <v>4.4000000000000004</v>
      </c>
      <c r="D61" s="27">
        <v>2</v>
      </c>
      <c r="E61" s="27">
        <v>3</v>
      </c>
      <c r="F61" s="107"/>
      <c r="G61" s="107"/>
      <c r="H61" s="15">
        <v>12800000</v>
      </c>
      <c r="I61" s="107"/>
      <c r="J61" s="28" t="s">
        <v>392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26" customFormat="1" ht="65.25" customHeight="1" x14ac:dyDescent="0.3">
      <c r="A62" s="25">
        <v>4</v>
      </c>
      <c r="B62" s="19" t="s">
        <v>189</v>
      </c>
      <c r="C62" s="27">
        <v>4.4000000000000004</v>
      </c>
      <c r="D62" s="27">
        <v>2</v>
      </c>
      <c r="E62" s="27">
        <v>3</v>
      </c>
      <c r="F62" s="107"/>
      <c r="G62" s="107"/>
      <c r="H62" s="15"/>
      <c r="I62" s="107">
        <v>12800000</v>
      </c>
      <c r="J62" s="28" t="s">
        <v>392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1" customFormat="1" ht="60.75" x14ac:dyDescent="0.2">
      <c r="A63" s="25">
        <v>5</v>
      </c>
      <c r="B63" s="19" t="s">
        <v>312</v>
      </c>
      <c r="C63" s="27">
        <v>4.4000000000000004</v>
      </c>
      <c r="D63" s="27">
        <v>2</v>
      </c>
      <c r="E63" s="27">
        <v>3</v>
      </c>
      <c r="F63" s="107"/>
      <c r="G63" s="107">
        <v>7000000</v>
      </c>
      <c r="H63" s="15">
        <v>6000000</v>
      </c>
      <c r="I63" s="107"/>
      <c r="J63" s="28" t="s">
        <v>392</v>
      </c>
    </row>
    <row r="64" spans="1:256" s="31" customFormat="1" ht="60.75" x14ac:dyDescent="0.2">
      <c r="A64" s="25">
        <v>6</v>
      </c>
      <c r="B64" s="19" t="s">
        <v>272</v>
      </c>
      <c r="C64" s="115">
        <v>4.3</v>
      </c>
      <c r="D64" s="329">
        <v>2</v>
      </c>
      <c r="E64" s="329">
        <v>5</v>
      </c>
      <c r="F64" s="120">
        <v>500000</v>
      </c>
      <c r="G64" s="120">
        <v>500000</v>
      </c>
      <c r="H64" s="233">
        <v>500000</v>
      </c>
      <c r="I64" s="120">
        <v>500000</v>
      </c>
      <c r="J64" s="226" t="s">
        <v>271</v>
      </c>
    </row>
    <row r="65" spans="1:256" s="31" customFormat="1" ht="67.5" customHeight="1" x14ac:dyDescent="0.2">
      <c r="A65" s="25">
        <v>7</v>
      </c>
      <c r="B65" s="19" t="s">
        <v>273</v>
      </c>
      <c r="C65" s="115">
        <v>4.3</v>
      </c>
      <c r="D65" s="329">
        <v>2</v>
      </c>
      <c r="E65" s="329">
        <v>5</v>
      </c>
      <c r="F65" s="120">
        <v>500000</v>
      </c>
      <c r="G65" s="120">
        <v>500000</v>
      </c>
      <c r="H65" s="233">
        <v>500000</v>
      </c>
      <c r="I65" s="120">
        <v>500000</v>
      </c>
      <c r="J65" s="226" t="s">
        <v>271</v>
      </c>
    </row>
    <row r="66" spans="1:256" s="31" customFormat="1" ht="40.5" x14ac:dyDescent="0.2">
      <c r="A66" s="25">
        <v>8</v>
      </c>
      <c r="B66" s="19" t="s">
        <v>274</v>
      </c>
      <c r="C66" s="27">
        <v>4.2</v>
      </c>
      <c r="D66" s="329">
        <v>2</v>
      </c>
      <c r="E66" s="329">
        <v>2</v>
      </c>
      <c r="F66" s="120">
        <v>100000</v>
      </c>
      <c r="G66" s="120">
        <v>100000</v>
      </c>
      <c r="H66" s="233">
        <v>100000</v>
      </c>
      <c r="I66" s="120">
        <v>100000</v>
      </c>
      <c r="J66" s="226" t="s">
        <v>271</v>
      </c>
    </row>
    <row r="67" spans="1:256" s="31" customFormat="1" ht="60.75" x14ac:dyDescent="0.2">
      <c r="A67" s="25">
        <v>9</v>
      </c>
      <c r="B67" s="19" t="s">
        <v>389</v>
      </c>
      <c r="C67" s="27">
        <v>4.4000000000000004</v>
      </c>
      <c r="D67" s="27">
        <v>2</v>
      </c>
      <c r="E67" s="27">
        <v>3</v>
      </c>
      <c r="F67" s="74"/>
      <c r="G67" s="74"/>
      <c r="H67" s="241">
        <v>44400000</v>
      </c>
      <c r="I67" s="74"/>
      <c r="J67" s="28" t="s">
        <v>392</v>
      </c>
    </row>
    <row r="68" spans="1:256" s="30" customFormat="1" x14ac:dyDescent="0.2">
      <c r="A68" s="360"/>
      <c r="B68" s="665" t="s">
        <v>3</v>
      </c>
      <c r="C68" s="665"/>
      <c r="D68" s="665"/>
      <c r="E68" s="665"/>
      <c r="F68" s="665" t="s">
        <v>4</v>
      </c>
      <c r="G68" s="665"/>
      <c r="H68" s="665"/>
      <c r="I68" s="665"/>
      <c r="J68" s="687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 s="30" customFormat="1" ht="21" customHeight="1" x14ac:dyDescent="0.2">
      <c r="A69" s="368" t="s">
        <v>152</v>
      </c>
      <c r="B69" s="665"/>
      <c r="C69" s="665"/>
      <c r="D69" s="665"/>
      <c r="E69" s="665"/>
      <c r="F69" s="665"/>
      <c r="G69" s="665"/>
      <c r="H69" s="665"/>
      <c r="I69" s="665"/>
      <c r="J69" s="687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</row>
    <row r="70" spans="1:256" s="367" customFormat="1" ht="40.5" x14ac:dyDescent="0.2">
      <c r="A70" s="369"/>
      <c r="B70" s="361" t="s">
        <v>9</v>
      </c>
      <c r="C70" s="363" t="s">
        <v>2</v>
      </c>
      <c r="D70" s="361" t="s">
        <v>10</v>
      </c>
      <c r="E70" s="370" t="s">
        <v>11</v>
      </c>
      <c r="F70" s="361" t="s">
        <v>13</v>
      </c>
      <c r="G70" s="361" t="s">
        <v>14</v>
      </c>
      <c r="H70" s="361" t="s">
        <v>15</v>
      </c>
      <c r="I70" s="361" t="s">
        <v>16</v>
      </c>
      <c r="J70" s="370" t="s">
        <v>12</v>
      </c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</row>
    <row r="71" spans="1:256" s="31" customFormat="1" ht="40.5" x14ac:dyDescent="0.2">
      <c r="A71" s="25">
        <v>10</v>
      </c>
      <c r="B71" s="19" t="s">
        <v>390</v>
      </c>
      <c r="C71" s="27">
        <v>4.4000000000000004</v>
      </c>
      <c r="D71" s="27">
        <v>2</v>
      </c>
      <c r="E71" s="27">
        <v>3</v>
      </c>
      <c r="F71" s="74"/>
      <c r="G71" s="74"/>
      <c r="H71" s="240">
        <v>84000000</v>
      </c>
      <c r="I71" s="74"/>
      <c r="J71" s="28" t="s">
        <v>392</v>
      </c>
    </row>
    <row r="72" spans="1:256" s="31" customFormat="1" ht="60.75" x14ac:dyDescent="0.2">
      <c r="A72" s="25">
        <v>11</v>
      </c>
      <c r="B72" s="19" t="s">
        <v>391</v>
      </c>
      <c r="C72" s="27">
        <v>4.4000000000000004</v>
      </c>
      <c r="D72" s="27">
        <v>2</v>
      </c>
      <c r="E72" s="27">
        <v>3</v>
      </c>
      <c r="F72" s="74"/>
      <c r="G72" s="74"/>
      <c r="H72" s="240">
        <v>60000000</v>
      </c>
      <c r="I72" s="74"/>
      <c r="J72" s="28" t="s">
        <v>392</v>
      </c>
    </row>
    <row r="73" spans="1:256" s="31" customFormat="1" ht="40.5" x14ac:dyDescent="0.2">
      <c r="A73" s="25">
        <v>12</v>
      </c>
      <c r="B73" s="19" t="s">
        <v>393</v>
      </c>
      <c r="C73" s="27">
        <v>4.4000000000000004</v>
      </c>
      <c r="D73" s="27">
        <v>2</v>
      </c>
      <c r="E73" s="27">
        <v>3</v>
      </c>
      <c r="F73" s="74"/>
      <c r="G73" s="74"/>
      <c r="H73" s="240">
        <v>36000000</v>
      </c>
      <c r="I73" s="74"/>
      <c r="J73" s="28" t="s">
        <v>392</v>
      </c>
    </row>
    <row r="74" spans="1:256" s="31" customFormat="1" ht="40.5" x14ac:dyDescent="0.2">
      <c r="A74" s="25">
        <v>13</v>
      </c>
      <c r="B74" s="19" t="s">
        <v>394</v>
      </c>
      <c r="C74" s="27">
        <v>4.4000000000000004</v>
      </c>
      <c r="D74" s="27">
        <v>2</v>
      </c>
      <c r="E74" s="27">
        <v>3</v>
      </c>
      <c r="F74" s="74"/>
      <c r="G74" s="74"/>
      <c r="H74" s="240">
        <v>16200000</v>
      </c>
      <c r="I74" s="74"/>
      <c r="J74" s="28" t="s">
        <v>392</v>
      </c>
    </row>
    <row r="75" spans="1:256" s="31" customFormat="1" ht="40.5" x14ac:dyDescent="0.2">
      <c r="A75" s="25">
        <v>14</v>
      </c>
      <c r="B75" s="19" t="s">
        <v>395</v>
      </c>
      <c r="C75" s="27">
        <v>4.4000000000000004</v>
      </c>
      <c r="D75" s="27">
        <v>2</v>
      </c>
      <c r="E75" s="27">
        <v>3</v>
      </c>
      <c r="F75" s="74"/>
      <c r="G75" s="74"/>
      <c r="H75" s="240">
        <v>24000000</v>
      </c>
      <c r="I75" s="74"/>
      <c r="J75" s="28" t="s">
        <v>392</v>
      </c>
    </row>
    <row r="76" spans="1:256" s="31" customFormat="1" ht="60.75" x14ac:dyDescent="0.2">
      <c r="A76" s="25">
        <v>15</v>
      </c>
      <c r="B76" s="19" t="s">
        <v>396</v>
      </c>
      <c r="C76" s="27">
        <v>4.4000000000000004</v>
      </c>
      <c r="D76" s="27">
        <v>2</v>
      </c>
      <c r="E76" s="27">
        <v>3</v>
      </c>
      <c r="F76" s="74"/>
      <c r="G76" s="74"/>
      <c r="H76" s="240">
        <v>10500000</v>
      </c>
      <c r="I76" s="74"/>
      <c r="J76" s="28" t="s">
        <v>392</v>
      </c>
    </row>
    <row r="77" spans="1:256" s="31" customFormat="1" ht="40.5" x14ac:dyDescent="0.2">
      <c r="A77" s="25">
        <v>16</v>
      </c>
      <c r="B77" s="19" t="s">
        <v>397</v>
      </c>
      <c r="C77" s="27">
        <v>4.4000000000000004</v>
      </c>
      <c r="D77" s="27">
        <v>2</v>
      </c>
      <c r="E77" s="27">
        <v>3</v>
      </c>
      <c r="F77" s="74"/>
      <c r="G77" s="74"/>
      <c r="H77" s="240">
        <v>19200000</v>
      </c>
      <c r="I77" s="74"/>
      <c r="J77" s="28" t="s">
        <v>392</v>
      </c>
    </row>
    <row r="78" spans="1:256" s="31" customFormat="1" ht="40.5" x14ac:dyDescent="0.2">
      <c r="A78" s="25">
        <v>17</v>
      </c>
      <c r="B78" s="19" t="s">
        <v>398</v>
      </c>
      <c r="C78" s="27">
        <v>4.4000000000000004</v>
      </c>
      <c r="D78" s="27">
        <v>2</v>
      </c>
      <c r="E78" s="27">
        <v>3</v>
      </c>
      <c r="F78" s="74"/>
      <c r="G78" s="74"/>
      <c r="H78" s="240">
        <v>12000000</v>
      </c>
      <c r="I78" s="74"/>
      <c r="J78" s="28" t="s">
        <v>392</v>
      </c>
    </row>
    <row r="79" spans="1:256" s="31" customFormat="1" ht="40.5" x14ac:dyDescent="0.2">
      <c r="A79" s="25">
        <v>18</v>
      </c>
      <c r="B79" s="19" t="s">
        <v>399</v>
      </c>
      <c r="C79" s="27">
        <v>4.4000000000000004</v>
      </c>
      <c r="D79" s="27">
        <v>2</v>
      </c>
      <c r="E79" s="27">
        <v>3</v>
      </c>
      <c r="F79" s="74"/>
      <c r="G79" s="74"/>
      <c r="H79" s="240">
        <v>18750000</v>
      </c>
      <c r="I79" s="74"/>
      <c r="J79" s="28" t="s">
        <v>392</v>
      </c>
    </row>
    <row r="80" spans="1:256" ht="40.5" x14ac:dyDescent="0.2">
      <c r="A80" s="378">
        <v>19</v>
      </c>
      <c r="B80" s="6" t="s">
        <v>500</v>
      </c>
      <c r="C80" s="27">
        <v>4.4000000000000004</v>
      </c>
      <c r="D80" s="27">
        <v>2</v>
      </c>
      <c r="E80" s="27">
        <v>3</v>
      </c>
      <c r="F80" s="12"/>
      <c r="G80" s="12"/>
      <c r="H80" s="11">
        <v>2000000</v>
      </c>
      <c r="I80" s="12"/>
      <c r="J80" s="7" t="s">
        <v>375</v>
      </c>
    </row>
    <row r="81" spans="1:256" ht="40.5" x14ac:dyDescent="0.2">
      <c r="A81" s="378">
        <v>20</v>
      </c>
      <c r="B81" s="6" t="s">
        <v>501</v>
      </c>
      <c r="C81" s="27">
        <v>4.4000000000000004</v>
      </c>
      <c r="D81" s="27">
        <v>2</v>
      </c>
      <c r="E81" s="27">
        <v>3</v>
      </c>
      <c r="F81" s="12"/>
      <c r="G81" s="12"/>
      <c r="H81" s="11">
        <v>1998000</v>
      </c>
      <c r="I81" s="12"/>
      <c r="J81" s="7" t="s">
        <v>375</v>
      </c>
    </row>
    <row r="82" spans="1:256" s="30" customFormat="1" x14ac:dyDescent="0.2">
      <c r="A82" s="360"/>
      <c r="B82" s="665" t="s">
        <v>3</v>
      </c>
      <c r="C82" s="665"/>
      <c r="D82" s="665"/>
      <c r="E82" s="665"/>
      <c r="F82" s="665" t="s">
        <v>4</v>
      </c>
      <c r="G82" s="665"/>
      <c r="H82" s="665"/>
      <c r="I82" s="665"/>
      <c r="J82" s="687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  <c r="IM82" s="51"/>
      <c r="IN82" s="51"/>
      <c r="IO82" s="51"/>
      <c r="IP82" s="51"/>
      <c r="IQ82" s="51"/>
      <c r="IR82" s="51"/>
      <c r="IS82" s="51"/>
      <c r="IT82" s="51"/>
      <c r="IU82" s="51"/>
      <c r="IV82" s="51"/>
    </row>
    <row r="83" spans="1:256" s="30" customFormat="1" ht="21" customHeight="1" x14ac:dyDescent="0.2">
      <c r="A83" s="368" t="s">
        <v>152</v>
      </c>
      <c r="B83" s="665"/>
      <c r="C83" s="665"/>
      <c r="D83" s="665"/>
      <c r="E83" s="665"/>
      <c r="F83" s="665"/>
      <c r="G83" s="665"/>
      <c r="H83" s="665"/>
      <c r="I83" s="665"/>
      <c r="J83" s="687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</row>
    <row r="84" spans="1:256" s="367" customFormat="1" ht="40.5" x14ac:dyDescent="0.2">
      <c r="A84" s="369"/>
      <c r="B84" s="361" t="s">
        <v>9</v>
      </c>
      <c r="C84" s="363" t="s">
        <v>2</v>
      </c>
      <c r="D84" s="361" t="s">
        <v>10</v>
      </c>
      <c r="E84" s="370" t="s">
        <v>11</v>
      </c>
      <c r="F84" s="361" t="s">
        <v>13</v>
      </c>
      <c r="G84" s="361" t="s">
        <v>14</v>
      </c>
      <c r="H84" s="361" t="s">
        <v>15</v>
      </c>
      <c r="I84" s="361" t="s">
        <v>16</v>
      </c>
      <c r="J84" s="370" t="s">
        <v>12</v>
      </c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</row>
    <row r="85" spans="1:256" ht="40.5" x14ac:dyDescent="0.2">
      <c r="A85" s="378">
        <v>21</v>
      </c>
      <c r="B85" s="6" t="s">
        <v>502</v>
      </c>
      <c r="C85" s="27">
        <v>4.4000000000000004</v>
      </c>
      <c r="D85" s="27">
        <v>2</v>
      </c>
      <c r="E85" s="27">
        <v>3</v>
      </c>
      <c r="F85" s="12"/>
      <c r="G85" s="12"/>
      <c r="H85" s="11">
        <v>1998000</v>
      </c>
      <c r="I85" s="12"/>
      <c r="J85" s="7" t="s">
        <v>375</v>
      </c>
    </row>
    <row r="86" spans="1:256" ht="40.5" x14ac:dyDescent="0.2">
      <c r="A86" s="378">
        <v>22</v>
      </c>
      <c r="B86" s="6" t="s">
        <v>503</v>
      </c>
      <c r="C86" s="27">
        <v>4.4000000000000004</v>
      </c>
      <c r="D86" s="27">
        <v>2</v>
      </c>
      <c r="E86" s="27">
        <v>3</v>
      </c>
      <c r="F86" s="12"/>
      <c r="G86" s="12"/>
      <c r="H86" s="11">
        <v>1998000</v>
      </c>
      <c r="I86" s="12"/>
      <c r="J86" s="7" t="s">
        <v>375</v>
      </c>
    </row>
    <row r="87" spans="1:256" s="433" customFormat="1" ht="15.75" x14ac:dyDescent="0.2">
      <c r="A87" s="429"/>
      <c r="B87" s="434" t="s">
        <v>518</v>
      </c>
      <c r="C87" s="431"/>
      <c r="D87" s="430"/>
      <c r="E87" s="430"/>
      <c r="F87" s="432">
        <f>SUM(F56:F86)</f>
        <v>71100000</v>
      </c>
      <c r="G87" s="432">
        <f>SUM(G56:G86)</f>
        <v>79100000</v>
      </c>
      <c r="H87" s="432">
        <f>SUM(H56:H86)</f>
        <v>441924000</v>
      </c>
      <c r="I87" s="432">
        <f>SUM(I56:I86)</f>
        <v>126820000</v>
      </c>
      <c r="J87" s="430"/>
    </row>
  </sheetData>
  <mergeCells count="30">
    <mergeCell ref="B82:E83"/>
    <mergeCell ref="F82:I83"/>
    <mergeCell ref="J82:J83"/>
    <mergeCell ref="B30:E31"/>
    <mergeCell ref="F30:I31"/>
    <mergeCell ref="J30:J31"/>
    <mergeCell ref="B43:E44"/>
    <mergeCell ref="F43:I44"/>
    <mergeCell ref="J43:J44"/>
    <mergeCell ref="B58:E59"/>
    <mergeCell ref="F58:I59"/>
    <mergeCell ref="J58:J59"/>
    <mergeCell ref="B68:E69"/>
    <mergeCell ref="F68:I69"/>
    <mergeCell ref="J68:J69"/>
    <mergeCell ref="J17:J18"/>
    <mergeCell ref="C11:D11"/>
    <mergeCell ref="C14:D14"/>
    <mergeCell ref="C15:D15"/>
    <mergeCell ref="B6:B7"/>
    <mergeCell ref="C8:D8"/>
    <mergeCell ref="C9:D9"/>
    <mergeCell ref="C10:D10"/>
    <mergeCell ref="B17:E18"/>
    <mergeCell ref="C6:D6"/>
    <mergeCell ref="E6:I6"/>
    <mergeCell ref="F17:I18"/>
    <mergeCell ref="B12:B13"/>
    <mergeCell ref="C12:D12"/>
    <mergeCell ref="E12:I12"/>
  </mergeCells>
  <pageMargins left="0.11811023622047245" right="0.11811023622047245" top="0.35433070866141736" bottom="0.35433070866141736" header="0.31496062992125984" footer="0.31496062992125984"/>
  <pageSetup paperSize="9" scale="90" orientation="landscape" r:id="rId1"/>
  <headerFooter>
    <oddFooter>&amp;C &amp;"TH SarabunIT๙,ธรรมดา"&amp;12ยุทธศาสตร์ที่ 4 หน้าที่   &amp;P&amp;R&amp;"TH SarabunIT๙,ธรรมดา" &amp;"-,ธรรมดา" &amp;"TH SarabunIT๙,ธรรมดา"แผนพัฒนาจังหวัดราชบุรี พ.ศ. 2557-2560</oddFooter>
  </headerFooter>
  <rowBreaks count="7" manualBreakCount="7">
    <brk id="11" max="16383" man="1"/>
    <brk id="16" max="16383" man="1"/>
    <brk id="29" max="16383" man="1"/>
    <brk id="42" max="16383" man="1"/>
    <brk id="57" max="16383" man="1"/>
    <brk id="67" max="16383" man="1"/>
    <brk id="81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showWhiteSpace="0" view="pageBreakPreview" topLeftCell="A40" zoomScaleSheetLayoutView="100" workbookViewId="0">
      <selection activeCell="B48" sqref="B48"/>
    </sheetView>
  </sheetViews>
  <sheetFormatPr defaultColWidth="9" defaultRowHeight="20.25" x14ac:dyDescent="0.3"/>
  <cols>
    <col min="1" max="1" width="4.75" style="20" customWidth="1"/>
    <col min="2" max="2" width="35.375" style="1" customWidth="1"/>
    <col min="3" max="3" width="6.25" style="1" customWidth="1"/>
    <col min="4" max="4" width="8.25" style="1" customWidth="1"/>
    <col min="5" max="5" width="8.75" style="1" customWidth="1"/>
    <col min="6" max="6" width="14.625" style="1" customWidth="1"/>
    <col min="7" max="7" width="13.375" style="1" customWidth="1"/>
    <col min="8" max="8" width="13.25" style="1" customWidth="1"/>
    <col min="9" max="9" width="14.75" style="1" customWidth="1"/>
    <col min="10" max="10" width="22" style="1" customWidth="1"/>
    <col min="11" max="16384" width="9" style="1"/>
  </cols>
  <sheetData>
    <row r="1" spans="1:10" x14ac:dyDescent="0.3">
      <c r="J1" s="2" t="s">
        <v>0</v>
      </c>
    </row>
    <row r="2" spans="1:10" x14ac:dyDescent="0.3">
      <c r="B2" s="3" t="s">
        <v>208</v>
      </c>
    </row>
    <row r="3" spans="1:10" x14ac:dyDescent="0.3">
      <c r="A3" s="1"/>
      <c r="B3" s="36" t="s">
        <v>493</v>
      </c>
      <c r="C3" s="36"/>
      <c r="D3" s="36"/>
      <c r="E3" s="36"/>
      <c r="F3" s="36"/>
      <c r="G3" s="36"/>
      <c r="H3" s="36"/>
      <c r="I3" s="36"/>
    </row>
    <row r="4" spans="1:10" x14ac:dyDescent="0.3">
      <c r="A4" s="1"/>
      <c r="B4" s="36" t="s">
        <v>517</v>
      </c>
      <c r="C4" s="36"/>
      <c r="D4" s="36"/>
      <c r="E4" s="36"/>
      <c r="F4" s="36"/>
      <c r="G4" s="36"/>
      <c r="H4" s="36"/>
      <c r="I4" s="36"/>
    </row>
    <row r="5" spans="1:10" ht="23.25" customHeight="1" x14ac:dyDescent="0.3">
      <c r="A5" s="1"/>
      <c r="B5" s="657" t="s">
        <v>6</v>
      </c>
      <c r="C5" s="657" t="s">
        <v>8</v>
      </c>
      <c r="D5" s="707"/>
      <c r="E5" s="698" t="s">
        <v>1</v>
      </c>
      <c r="F5" s="708"/>
      <c r="G5" s="708"/>
      <c r="H5" s="708"/>
      <c r="I5" s="709"/>
      <c r="J5" s="49" t="s">
        <v>7</v>
      </c>
    </row>
    <row r="6" spans="1:10" ht="40.5" x14ac:dyDescent="0.3">
      <c r="A6" s="1"/>
      <c r="B6" s="658"/>
      <c r="C6" s="44"/>
      <c r="D6" s="45"/>
      <c r="E6" s="57" t="s">
        <v>13</v>
      </c>
      <c r="F6" s="47" t="s">
        <v>14</v>
      </c>
      <c r="G6" s="47" t="s">
        <v>15</v>
      </c>
      <c r="H6" s="47" t="s">
        <v>16</v>
      </c>
      <c r="I6" s="22" t="s">
        <v>209</v>
      </c>
      <c r="J6" s="53"/>
    </row>
    <row r="7" spans="1:10" ht="105" customHeight="1" x14ac:dyDescent="0.3">
      <c r="A7" s="1"/>
      <c r="B7" s="38" t="s">
        <v>253</v>
      </c>
      <c r="C7" s="701" t="s">
        <v>254</v>
      </c>
      <c r="D7" s="702"/>
      <c r="E7" s="87" t="s">
        <v>246</v>
      </c>
      <c r="F7" s="7" t="s">
        <v>246</v>
      </c>
      <c r="G7" s="7" t="s">
        <v>246</v>
      </c>
      <c r="H7" s="7" t="s">
        <v>246</v>
      </c>
      <c r="I7" s="7" t="s">
        <v>246</v>
      </c>
      <c r="J7" s="55" t="s">
        <v>255</v>
      </c>
    </row>
    <row r="8" spans="1:10" s="37" customFormat="1" ht="123" customHeight="1" x14ac:dyDescent="0.3">
      <c r="B8" s="38" t="s">
        <v>256</v>
      </c>
      <c r="C8" s="703" t="s">
        <v>257</v>
      </c>
      <c r="D8" s="704"/>
      <c r="E8" s="33" t="s">
        <v>258</v>
      </c>
      <c r="F8" s="33" t="s">
        <v>258</v>
      </c>
      <c r="G8" s="33" t="s">
        <v>258</v>
      </c>
      <c r="H8" s="33" t="s">
        <v>258</v>
      </c>
      <c r="I8" s="33" t="s">
        <v>258</v>
      </c>
      <c r="J8" s="56" t="s">
        <v>259</v>
      </c>
    </row>
    <row r="9" spans="1:10" s="37" customFormat="1" ht="141" customHeight="1" x14ac:dyDescent="0.3">
      <c r="B9" s="72"/>
      <c r="C9" s="705" t="s">
        <v>260</v>
      </c>
      <c r="D9" s="706"/>
      <c r="E9" s="7">
        <v>2</v>
      </c>
      <c r="F9" s="7">
        <v>2</v>
      </c>
      <c r="G9" s="7">
        <v>2</v>
      </c>
      <c r="H9" s="7">
        <v>2</v>
      </c>
      <c r="I9" s="7">
        <v>2</v>
      </c>
      <c r="J9" s="71" t="s">
        <v>261</v>
      </c>
    </row>
    <row r="10" spans="1:10" ht="23.25" customHeight="1" x14ac:dyDescent="0.3">
      <c r="A10" s="1"/>
      <c r="B10" s="657" t="s">
        <v>6</v>
      </c>
      <c r="C10" s="657" t="s">
        <v>8</v>
      </c>
      <c r="D10" s="707"/>
      <c r="E10" s="698" t="s">
        <v>1</v>
      </c>
      <c r="F10" s="708"/>
      <c r="G10" s="708"/>
      <c r="H10" s="708"/>
      <c r="I10" s="709"/>
      <c r="J10" s="49" t="s">
        <v>7</v>
      </c>
    </row>
    <row r="11" spans="1:10" ht="40.5" x14ac:dyDescent="0.3">
      <c r="A11" s="1"/>
      <c r="B11" s="658"/>
      <c r="C11" s="44"/>
      <c r="D11" s="45"/>
      <c r="E11" s="57" t="s">
        <v>13</v>
      </c>
      <c r="F11" s="47" t="s">
        <v>14</v>
      </c>
      <c r="G11" s="47" t="s">
        <v>15</v>
      </c>
      <c r="H11" s="47" t="s">
        <v>16</v>
      </c>
      <c r="I11" s="22" t="s">
        <v>209</v>
      </c>
      <c r="J11" s="53"/>
    </row>
    <row r="12" spans="1:10" s="37" customFormat="1" ht="72.75" customHeight="1" x14ac:dyDescent="0.3">
      <c r="A12" s="59"/>
      <c r="B12" s="72" t="s">
        <v>262</v>
      </c>
      <c r="C12" s="710" t="s">
        <v>263</v>
      </c>
      <c r="D12" s="711"/>
      <c r="E12" s="46" t="s">
        <v>239</v>
      </c>
      <c r="F12" s="46" t="s">
        <v>239</v>
      </c>
      <c r="G12" s="46" t="s">
        <v>239</v>
      </c>
      <c r="H12" s="46" t="s">
        <v>239</v>
      </c>
      <c r="I12" s="46" t="s">
        <v>239</v>
      </c>
      <c r="J12" s="71" t="s">
        <v>264</v>
      </c>
    </row>
    <row r="13" spans="1:10" s="37" customFormat="1" ht="75" customHeight="1" x14ac:dyDescent="0.3">
      <c r="A13" s="59"/>
      <c r="B13" s="72" t="s">
        <v>265</v>
      </c>
      <c r="C13" s="712" t="s">
        <v>266</v>
      </c>
      <c r="D13" s="713"/>
      <c r="E13" s="43" t="s">
        <v>246</v>
      </c>
      <c r="F13" s="43" t="s">
        <v>246</v>
      </c>
      <c r="G13" s="43" t="s">
        <v>246</v>
      </c>
      <c r="H13" s="43" t="s">
        <v>246</v>
      </c>
      <c r="I13" s="43" t="s">
        <v>246</v>
      </c>
      <c r="J13" s="42" t="s">
        <v>267</v>
      </c>
    </row>
    <row r="14" spans="1:10" ht="15" customHeight="1" x14ac:dyDescent="0.3">
      <c r="B14" s="48"/>
    </row>
    <row r="15" spans="1:10" x14ac:dyDescent="0.3">
      <c r="A15" s="360" t="s">
        <v>152</v>
      </c>
      <c r="B15" s="665" t="s">
        <v>3</v>
      </c>
      <c r="C15" s="665"/>
      <c r="D15" s="665"/>
      <c r="E15" s="665"/>
      <c r="F15" s="665" t="s">
        <v>4</v>
      </c>
      <c r="G15" s="665"/>
      <c r="H15" s="665"/>
      <c r="I15" s="665"/>
      <c r="J15" s="361"/>
    </row>
    <row r="16" spans="1:10" ht="47.25" customHeight="1" x14ac:dyDescent="0.3">
      <c r="A16" s="362"/>
      <c r="B16" s="361" t="s">
        <v>9</v>
      </c>
      <c r="C16" s="363" t="s">
        <v>2</v>
      </c>
      <c r="D16" s="361" t="s">
        <v>10</v>
      </c>
      <c r="E16" s="361" t="s">
        <v>11</v>
      </c>
      <c r="F16" s="361" t="s">
        <v>13</v>
      </c>
      <c r="G16" s="361" t="s">
        <v>14</v>
      </c>
      <c r="H16" s="361" t="s">
        <v>15</v>
      </c>
      <c r="I16" s="361" t="s">
        <v>16</v>
      </c>
      <c r="J16" s="361" t="s">
        <v>12</v>
      </c>
    </row>
    <row r="17" spans="1:12" s="26" customFormat="1" ht="46.5" customHeight="1" x14ac:dyDescent="0.3">
      <c r="A17" s="73">
        <v>1</v>
      </c>
      <c r="B17" s="19" t="s">
        <v>145</v>
      </c>
      <c r="C17" s="27">
        <v>5.0999999999999996</v>
      </c>
      <c r="D17" s="27">
        <v>1</v>
      </c>
      <c r="E17" s="27">
        <v>4</v>
      </c>
      <c r="F17" s="111">
        <v>10000000</v>
      </c>
      <c r="G17" s="111">
        <v>10000000</v>
      </c>
      <c r="H17" s="111">
        <v>10000000</v>
      </c>
      <c r="I17" s="111">
        <v>10000000</v>
      </c>
      <c r="J17" s="28" t="s">
        <v>143</v>
      </c>
    </row>
    <row r="18" spans="1:12" s="32" customFormat="1" ht="25.5" hidden="1" customHeight="1" x14ac:dyDescent="0.2">
      <c r="A18" s="73"/>
      <c r="B18" s="19" t="s">
        <v>141</v>
      </c>
      <c r="C18" s="73">
        <v>5.0999999999999996</v>
      </c>
      <c r="D18" s="73">
        <v>1</v>
      </c>
      <c r="E18" s="73">
        <v>4</v>
      </c>
      <c r="F18" s="100">
        <v>10000000</v>
      </c>
      <c r="G18" s="100">
        <v>10000000</v>
      </c>
      <c r="H18" s="100">
        <v>10000000</v>
      </c>
      <c r="I18" s="100">
        <v>10000000</v>
      </c>
      <c r="J18" s="86" t="s">
        <v>142</v>
      </c>
    </row>
    <row r="19" spans="1:12" s="32" customFormat="1" ht="46.5" hidden="1" customHeight="1" x14ac:dyDescent="0.2">
      <c r="A19" s="73"/>
      <c r="B19" s="84" t="s">
        <v>197</v>
      </c>
      <c r="C19" s="27">
        <v>5.0999999999999996</v>
      </c>
      <c r="D19" s="85">
        <v>1</v>
      </c>
      <c r="E19" s="85">
        <v>4</v>
      </c>
      <c r="F19" s="99">
        <v>80000</v>
      </c>
      <c r="G19" s="99">
        <v>80000</v>
      </c>
      <c r="H19" s="99">
        <v>80000</v>
      </c>
      <c r="I19" s="99">
        <v>80000</v>
      </c>
      <c r="J19" s="86" t="s">
        <v>29</v>
      </c>
    </row>
    <row r="20" spans="1:12" s="26" customFormat="1" ht="44.25" hidden="1" customHeight="1" x14ac:dyDescent="0.3">
      <c r="A20" s="73"/>
      <c r="B20" s="19" t="s">
        <v>31</v>
      </c>
      <c r="C20" s="27" t="s">
        <v>5</v>
      </c>
      <c r="D20" s="113">
        <v>1</v>
      </c>
      <c r="E20" s="113">
        <v>4</v>
      </c>
      <c r="F20" s="107">
        <v>81000</v>
      </c>
      <c r="G20" s="107">
        <v>81000</v>
      </c>
      <c r="H20" s="107">
        <v>81000</v>
      </c>
      <c r="I20" s="107">
        <v>81000</v>
      </c>
      <c r="J20" s="28" t="s">
        <v>28</v>
      </c>
    </row>
    <row r="21" spans="1:12" s="26" customFormat="1" ht="48" hidden="1" customHeight="1" x14ac:dyDescent="0.3">
      <c r="A21" s="73"/>
      <c r="B21" s="19" t="s">
        <v>26</v>
      </c>
      <c r="C21" s="27" t="s">
        <v>5</v>
      </c>
      <c r="D21" s="113">
        <v>1</v>
      </c>
      <c r="E21" s="113">
        <v>4</v>
      </c>
      <c r="F21" s="107">
        <v>268200</v>
      </c>
      <c r="G21" s="107">
        <v>268200</v>
      </c>
      <c r="H21" s="107">
        <v>268200</v>
      </c>
      <c r="I21" s="107">
        <v>268200</v>
      </c>
      <c r="J21" s="28" t="s">
        <v>27</v>
      </c>
    </row>
    <row r="22" spans="1:12" s="32" customFormat="1" ht="40.5" x14ac:dyDescent="0.2">
      <c r="A22" s="73">
        <v>2</v>
      </c>
      <c r="B22" s="108" t="s">
        <v>146</v>
      </c>
      <c r="C22" s="27">
        <v>5.2</v>
      </c>
      <c r="D22" s="27">
        <v>1</v>
      </c>
      <c r="E22" s="27">
        <v>4</v>
      </c>
      <c r="F22" s="107">
        <f>SUM(F23:F26)</f>
        <v>1322000</v>
      </c>
      <c r="G22" s="107">
        <f>SUM(G23:G26)</f>
        <v>1390000</v>
      </c>
      <c r="H22" s="107">
        <f>SUM(H23:H26)</f>
        <v>1390000</v>
      </c>
      <c r="I22" s="107">
        <f>SUM(I23:I26)</f>
        <v>1390000</v>
      </c>
      <c r="J22" s="28" t="s">
        <v>351</v>
      </c>
    </row>
    <row r="23" spans="1:12" s="118" customFormat="1" ht="49.5" hidden="1" customHeight="1" x14ac:dyDescent="0.2">
      <c r="A23" s="73"/>
      <c r="B23" s="114" t="s">
        <v>22</v>
      </c>
      <c r="C23" s="115" t="s">
        <v>5</v>
      </c>
      <c r="D23" s="104">
        <v>1</v>
      </c>
      <c r="E23" s="104">
        <v>2</v>
      </c>
      <c r="F23" s="116">
        <v>220000</v>
      </c>
      <c r="G23" s="116">
        <v>220000</v>
      </c>
      <c r="H23" s="116">
        <v>220000</v>
      </c>
      <c r="I23" s="116">
        <v>220000</v>
      </c>
      <c r="J23" s="117" t="s">
        <v>20</v>
      </c>
      <c r="L23" s="119"/>
    </row>
    <row r="24" spans="1:12" s="118" customFormat="1" ht="49.5" hidden="1" customHeight="1" x14ac:dyDescent="0.2">
      <c r="A24" s="73"/>
      <c r="B24" s="114" t="s">
        <v>23</v>
      </c>
      <c r="C24" s="115" t="s">
        <v>5</v>
      </c>
      <c r="D24" s="115">
        <v>1</v>
      </c>
      <c r="E24" s="115">
        <v>2</v>
      </c>
      <c r="F24" s="120">
        <v>232000</v>
      </c>
      <c r="G24" s="120">
        <v>300000</v>
      </c>
      <c r="H24" s="120">
        <v>300000</v>
      </c>
      <c r="I24" s="120">
        <v>300000</v>
      </c>
      <c r="J24" s="117" t="s">
        <v>20</v>
      </c>
      <c r="L24" s="119"/>
    </row>
    <row r="25" spans="1:12" s="26" customFormat="1" hidden="1" x14ac:dyDescent="0.3">
      <c r="A25" s="73"/>
      <c r="B25" s="19" t="s">
        <v>34</v>
      </c>
      <c r="C25" s="121" t="s">
        <v>5</v>
      </c>
      <c r="D25" s="27">
        <v>1</v>
      </c>
      <c r="E25" s="27">
        <v>2</v>
      </c>
      <c r="F25" s="107">
        <v>300000</v>
      </c>
      <c r="G25" s="107">
        <v>300000</v>
      </c>
      <c r="H25" s="122">
        <v>300000</v>
      </c>
      <c r="I25" s="122">
        <v>300000</v>
      </c>
      <c r="J25" s="123" t="s">
        <v>19</v>
      </c>
      <c r="L25" s="119"/>
    </row>
    <row r="26" spans="1:12" s="26" customFormat="1" ht="60.75" hidden="1" x14ac:dyDescent="0.3">
      <c r="A26" s="73"/>
      <c r="B26" s="124" t="s">
        <v>35</v>
      </c>
      <c r="C26" s="125" t="s">
        <v>5</v>
      </c>
      <c r="D26" s="126">
        <v>1</v>
      </c>
      <c r="E26" s="127">
        <v>2</v>
      </c>
      <c r="F26" s="128">
        <v>570000</v>
      </c>
      <c r="G26" s="128">
        <v>570000</v>
      </c>
      <c r="H26" s="122">
        <v>570000</v>
      </c>
      <c r="I26" s="122">
        <v>570000</v>
      </c>
      <c r="J26" s="123" t="s">
        <v>19</v>
      </c>
      <c r="L26" s="119"/>
    </row>
    <row r="27" spans="1:12" s="32" customFormat="1" ht="40.5" x14ac:dyDescent="0.3">
      <c r="A27" s="73">
        <v>3</v>
      </c>
      <c r="B27" s="108" t="s">
        <v>147</v>
      </c>
      <c r="C27" s="27">
        <v>5.3</v>
      </c>
      <c r="D27" s="27">
        <v>1</v>
      </c>
      <c r="E27" s="27">
        <v>4</v>
      </c>
      <c r="F27" s="112">
        <f>SUM(F28:F30)</f>
        <v>250000</v>
      </c>
      <c r="G27" s="112">
        <f>SUM(G28:G30)</f>
        <v>250000</v>
      </c>
      <c r="H27" s="112">
        <f>SUM(H28:H30)</f>
        <v>250000</v>
      </c>
      <c r="I27" s="112">
        <f>SUM(I28:I30)</f>
        <v>250000</v>
      </c>
      <c r="J27" s="86" t="s">
        <v>379</v>
      </c>
      <c r="L27" s="26" t="s">
        <v>5</v>
      </c>
    </row>
    <row r="28" spans="1:12" s="32" customFormat="1" hidden="1" x14ac:dyDescent="0.2">
      <c r="A28" s="73"/>
      <c r="B28" s="86" t="s">
        <v>24</v>
      </c>
      <c r="C28" s="27" t="s">
        <v>5</v>
      </c>
      <c r="D28" s="85">
        <v>1</v>
      </c>
      <c r="E28" s="85">
        <v>4</v>
      </c>
      <c r="F28" s="100">
        <v>30000</v>
      </c>
      <c r="G28" s="100">
        <v>30000</v>
      </c>
      <c r="H28" s="100">
        <v>30000</v>
      </c>
      <c r="I28" s="100">
        <v>30000</v>
      </c>
      <c r="J28" s="86" t="s">
        <v>30</v>
      </c>
    </row>
    <row r="29" spans="1:12" s="32" customFormat="1" ht="30.75" hidden="1" customHeight="1" x14ac:dyDescent="0.2">
      <c r="A29" s="73"/>
      <c r="B29" s="129" t="s">
        <v>25</v>
      </c>
      <c r="C29" s="27" t="s">
        <v>5</v>
      </c>
      <c r="D29" s="113">
        <v>1</v>
      </c>
      <c r="E29" s="113">
        <v>4</v>
      </c>
      <c r="F29" s="107">
        <v>20000</v>
      </c>
      <c r="G29" s="107">
        <v>20000</v>
      </c>
      <c r="H29" s="107">
        <v>20000</v>
      </c>
      <c r="I29" s="107">
        <v>20000</v>
      </c>
      <c r="J29" s="28" t="s">
        <v>28</v>
      </c>
    </row>
    <row r="30" spans="1:12" s="32" customFormat="1" ht="30.75" hidden="1" customHeight="1" x14ac:dyDescent="0.2">
      <c r="A30" s="73"/>
      <c r="B30" s="129" t="s">
        <v>151</v>
      </c>
      <c r="C30" s="27"/>
      <c r="D30" s="113">
        <v>1</v>
      </c>
      <c r="E30" s="113">
        <v>1</v>
      </c>
      <c r="F30" s="107">
        <v>200000</v>
      </c>
      <c r="G30" s="107">
        <v>200000</v>
      </c>
      <c r="H30" s="107">
        <v>200000</v>
      </c>
      <c r="I30" s="107">
        <v>200000</v>
      </c>
      <c r="J30" s="28" t="s">
        <v>33</v>
      </c>
    </row>
    <row r="31" spans="1:12" s="119" customFormat="1" ht="40.5" x14ac:dyDescent="0.2">
      <c r="A31" s="27">
        <v>4</v>
      </c>
      <c r="B31" s="19" t="s">
        <v>337</v>
      </c>
      <c r="C31" s="27">
        <v>5.3</v>
      </c>
      <c r="D31" s="27">
        <v>1</v>
      </c>
      <c r="E31" s="27">
        <v>4</v>
      </c>
      <c r="F31" s="111">
        <f>SUM(F32:F33)</f>
        <v>7680000</v>
      </c>
      <c r="G31" s="111">
        <f>SUM(G32:G33)</f>
        <v>7680000</v>
      </c>
      <c r="H31" s="111">
        <f>SUM(H32:H33)</f>
        <v>7680000</v>
      </c>
      <c r="I31" s="111">
        <f>SUM(I32:I33)</f>
        <v>7680000</v>
      </c>
      <c r="J31" s="19" t="s">
        <v>150</v>
      </c>
    </row>
    <row r="32" spans="1:12" s="132" customFormat="1" hidden="1" x14ac:dyDescent="0.3">
      <c r="A32" s="27"/>
      <c r="B32" s="130" t="s">
        <v>153</v>
      </c>
      <c r="C32" s="121"/>
      <c r="D32" s="130"/>
      <c r="E32" s="130"/>
      <c r="F32" s="131">
        <v>2680000</v>
      </c>
      <c r="G32" s="131">
        <v>2680000</v>
      </c>
      <c r="H32" s="131">
        <v>2680000</v>
      </c>
      <c r="I32" s="131">
        <v>2680000</v>
      </c>
      <c r="J32" s="130" t="s">
        <v>154</v>
      </c>
    </row>
    <row r="33" spans="1:10" s="132" customFormat="1" hidden="1" x14ac:dyDescent="0.3">
      <c r="A33" s="27"/>
      <c r="B33" s="130" t="s">
        <v>155</v>
      </c>
      <c r="C33" s="121"/>
      <c r="D33" s="130"/>
      <c r="E33" s="130"/>
      <c r="F33" s="131">
        <v>5000000</v>
      </c>
      <c r="G33" s="131">
        <v>5000000</v>
      </c>
      <c r="H33" s="131">
        <v>5000000</v>
      </c>
      <c r="I33" s="131">
        <v>5000000</v>
      </c>
      <c r="J33" s="130" t="s">
        <v>150</v>
      </c>
    </row>
    <row r="34" spans="1:10" s="119" customFormat="1" ht="28.5" customHeight="1" x14ac:dyDescent="0.2">
      <c r="A34" s="27">
        <v>5</v>
      </c>
      <c r="B34" s="19" t="s">
        <v>148</v>
      </c>
      <c r="C34" s="27">
        <v>5.4</v>
      </c>
      <c r="D34" s="27">
        <v>1</v>
      </c>
      <c r="E34" s="27">
        <v>4</v>
      </c>
      <c r="F34" s="111">
        <v>1000000</v>
      </c>
      <c r="G34" s="111">
        <v>1000000</v>
      </c>
      <c r="H34" s="111">
        <v>1000000</v>
      </c>
      <c r="I34" s="111">
        <v>1000000</v>
      </c>
      <c r="J34" s="19" t="s">
        <v>150</v>
      </c>
    </row>
    <row r="35" spans="1:10" s="119" customFormat="1" ht="44.25" customHeight="1" x14ac:dyDescent="0.2">
      <c r="A35" s="27">
        <v>6</v>
      </c>
      <c r="B35" s="19" t="s">
        <v>149</v>
      </c>
      <c r="C35" s="27">
        <v>5.4</v>
      </c>
      <c r="D35" s="27">
        <v>1</v>
      </c>
      <c r="E35" s="27">
        <v>4</v>
      </c>
      <c r="F35" s="111">
        <v>1000000</v>
      </c>
      <c r="G35" s="111">
        <v>1000000</v>
      </c>
      <c r="H35" s="111">
        <v>1000000</v>
      </c>
      <c r="I35" s="111">
        <v>1000000</v>
      </c>
      <c r="J35" s="19" t="s">
        <v>388</v>
      </c>
    </row>
    <row r="36" spans="1:10" s="119" customFormat="1" ht="45" customHeight="1" x14ac:dyDescent="0.2">
      <c r="A36" s="27">
        <v>7</v>
      </c>
      <c r="B36" s="19" t="s">
        <v>387</v>
      </c>
      <c r="C36" s="27">
        <v>5.3</v>
      </c>
      <c r="D36" s="27">
        <v>1</v>
      </c>
      <c r="E36" s="27">
        <v>4</v>
      </c>
      <c r="F36" s="111">
        <v>10000000</v>
      </c>
      <c r="G36" s="111">
        <v>10000000</v>
      </c>
      <c r="H36" s="111">
        <v>10000000</v>
      </c>
      <c r="I36" s="111">
        <v>10000000</v>
      </c>
      <c r="J36" s="19" t="s">
        <v>326</v>
      </c>
    </row>
    <row r="37" spans="1:10" s="438" customFormat="1" ht="23.25" customHeight="1" x14ac:dyDescent="0.2">
      <c r="A37" s="250"/>
      <c r="B37" s="435" t="s">
        <v>518</v>
      </c>
      <c r="C37" s="331"/>
      <c r="D37" s="331"/>
      <c r="E37" s="331"/>
      <c r="F37" s="436">
        <f>SUM(F17:F36)</f>
        <v>50933200</v>
      </c>
      <c r="G37" s="436">
        <f>SUM(G17:G36)</f>
        <v>51069200</v>
      </c>
      <c r="H37" s="436">
        <f>SUM(H17:H36)</f>
        <v>51069200</v>
      </c>
      <c r="I37" s="436">
        <f>SUM(I17:I36)</f>
        <v>51069200</v>
      </c>
      <c r="J37" s="437"/>
    </row>
    <row r="38" spans="1:10" x14ac:dyDescent="0.3">
      <c r="A38" s="360" t="s">
        <v>152</v>
      </c>
      <c r="B38" s="665" t="s">
        <v>3</v>
      </c>
      <c r="C38" s="665"/>
      <c r="D38" s="665"/>
      <c r="E38" s="665"/>
      <c r="F38" s="665" t="s">
        <v>4</v>
      </c>
      <c r="G38" s="665"/>
      <c r="H38" s="665"/>
      <c r="I38" s="665"/>
      <c r="J38" s="361"/>
    </row>
    <row r="39" spans="1:10" ht="47.25" customHeight="1" x14ac:dyDescent="0.3">
      <c r="A39" s="362"/>
      <c r="B39" s="361" t="s">
        <v>9</v>
      </c>
      <c r="C39" s="363" t="s">
        <v>2</v>
      </c>
      <c r="D39" s="361" t="s">
        <v>10</v>
      </c>
      <c r="E39" s="361" t="s">
        <v>11</v>
      </c>
      <c r="F39" s="361" t="s">
        <v>13</v>
      </c>
      <c r="G39" s="361" t="s">
        <v>14</v>
      </c>
      <c r="H39" s="361" t="s">
        <v>15</v>
      </c>
      <c r="I39" s="361" t="s">
        <v>16</v>
      </c>
      <c r="J39" s="361" t="s">
        <v>12</v>
      </c>
    </row>
    <row r="40" spans="1:10" s="36" customFormat="1" x14ac:dyDescent="0.3">
      <c r="A40" s="23"/>
      <c r="B40" s="79" t="s">
        <v>489</v>
      </c>
      <c r="C40" s="78"/>
      <c r="D40" s="77"/>
      <c r="E40" s="77"/>
      <c r="F40" s="101"/>
      <c r="G40" s="101"/>
      <c r="H40" s="101"/>
      <c r="I40" s="101"/>
      <c r="J40" s="77"/>
    </row>
    <row r="41" spans="1:10" s="20" customFormat="1" ht="60.75" customHeight="1" x14ac:dyDescent="0.2">
      <c r="A41" s="13">
        <v>1</v>
      </c>
      <c r="B41" s="6" t="s">
        <v>191</v>
      </c>
      <c r="C41" s="16"/>
      <c r="D41" s="35">
        <v>2</v>
      </c>
      <c r="E41" s="13">
        <v>4.0999999999999996</v>
      </c>
      <c r="F41" s="98">
        <v>3000000</v>
      </c>
      <c r="G41" s="98">
        <v>300000</v>
      </c>
      <c r="H41" s="98">
        <v>300000</v>
      </c>
      <c r="I41" s="98">
        <v>300000</v>
      </c>
      <c r="J41" s="16" t="s">
        <v>190</v>
      </c>
    </row>
    <row r="42" spans="1:10" ht="48.75" customHeight="1" x14ac:dyDescent="0.3">
      <c r="A42" s="13">
        <v>2</v>
      </c>
      <c r="B42" s="6" t="s">
        <v>196</v>
      </c>
      <c r="C42" s="8" t="s">
        <v>5</v>
      </c>
      <c r="D42" s="7">
        <v>2</v>
      </c>
      <c r="E42" s="7">
        <v>2</v>
      </c>
      <c r="F42" s="11">
        <v>150000</v>
      </c>
      <c r="G42" s="11">
        <v>150000</v>
      </c>
      <c r="H42" s="11">
        <v>150000</v>
      </c>
      <c r="I42" s="11">
        <v>150000</v>
      </c>
      <c r="J42" s="8" t="s">
        <v>194</v>
      </c>
    </row>
    <row r="43" spans="1:10" s="36" customFormat="1" ht="21" customHeight="1" x14ac:dyDescent="0.3">
      <c r="A43" s="21"/>
      <c r="B43" s="441" t="s">
        <v>518</v>
      </c>
      <c r="C43" s="439"/>
      <c r="D43" s="47"/>
      <c r="E43" s="47"/>
      <c r="F43" s="440">
        <f>SUM(F41:F42)</f>
        <v>3150000</v>
      </c>
      <c r="G43" s="440">
        <f>SUM(G41:G42)</f>
        <v>450000</v>
      </c>
      <c r="H43" s="440">
        <f>SUM(H41:H42)</f>
        <v>450000</v>
      </c>
      <c r="I43" s="440">
        <f>SUM(I41:I42)</f>
        <v>450000</v>
      </c>
      <c r="J43" s="439"/>
    </row>
    <row r="44" spans="1:10" s="36" customFormat="1" ht="27" customHeight="1" x14ac:dyDescent="0.3">
      <c r="A44" s="23"/>
      <c r="B44" s="23" t="s">
        <v>490</v>
      </c>
      <c r="C44" s="358"/>
      <c r="D44" s="359"/>
      <c r="E44" s="75"/>
      <c r="F44" s="102"/>
      <c r="G44" s="102"/>
      <c r="H44" s="102"/>
      <c r="I44" s="102"/>
      <c r="J44" s="76"/>
    </row>
    <row r="45" spans="1:10" s="24" customFormat="1" ht="27" customHeight="1" x14ac:dyDescent="0.2">
      <c r="A45" s="10">
        <v>1</v>
      </c>
      <c r="B45" s="17" t="s">
        <v>200</v>
      </c>
      <c r="C45" s="34" t="s">
        <v>5</v>
      </c>
      <c r="D45" s="10">
        <v>3</v>
      </c>
      <c r="E45" s="10">
        <v>4</v>
      </c>
      <c r="F45" s="103">
        <v>100000</v>
      </c>
      <c r="G45" s="103">
        <v>100000</v>
      </c>
      <c r="H45" s="103">
        <v>100000</v>
      </c>
      <c r="I45" s="103">
        <v>100000</v>
      </c>
      <c r="J45" s="97" t="s">
        <v>199</v>
      </c>
    </row>
    <row r="46" spans="1:10" s="24" customFormat="1" ht="40.5" x14ac:dyDescent="0.2">
      <c r="A46" s="10">
        <v>2</v>
      </c>
      <c r="B46" s="17" t="s">
        <v>201</v>
      </c>
      <c r="C46" s="10" t="s">
        <v>5</v>
      </c>
      <c r="D46" s="10">
        <v>3</v>
      </c>
      <c r="E46" s="10">
        <v>4</v>
      </c>
      <c r="F46" s="103">
        <v>100000</v>
      </c>
      <c r="G46" s="103">
        <v>100000</v>
      </c>
      <c r="H46" s="103">
        <v>100000</v>
      </c>
      <c r="I46" s="103">
        <v>100000</v>
      </c>
      <c r="J46" s="97" t="s">
        <v>199</v>
      </c>
    </row>
    <row r="47" spans="1:10" s="24" customFormat="1" ht="29.25" customHeight="1" x14ac:dyDescent="0.2">
      <c r="A47" s="10">
        <v>3</v>
      </c>
      <c r="B47" s="34" t="s">
        <v>202</v>
      </c>
      <c r="C47" s="10" t="s">
        <v>5</v>
      </c>
      <c r="D47" s="10">
        <v>3</v>
      </c>
      <c r="E47" s="10">
        <v>4</v>
      </c>
      <c r="F47" s="103">
        <v>100000</v>
      </c>
      <c r="G47" s="103">
        <v>100000</v>
      </c>
      <c r="H47" s="103">
        <v>100000</v>
      </c>
      <c r="I47" s="103">
        <v>100000</v>
      </c>
      <c r="J47" s="97" t="s">
        <v>199</v>
      </c>
    </row>
    <row r="48" spans="1:10" ht="40.5" x14ac:dyDescent="0.3">
      <c r="A48" s="13">
        <v>4</v>
      </c>
      <c r="B48" s="6" t="s">
        <v>205</v>
      </c>
      <c r="C48" s="7" t="s">
        <v>5</v>
      </c>
      <c r="D48" s="46">
        <v>3</v>
      </c>
      <c r="E48" s="46">
        <v>4</v>
      </c>
      <c r="F48" s="11" t="s">
        <v>203</v>
      </c>
      <c r="G48" s="11" t="s">
        <v>203</v>
      </c>
      <c r="H48" s="11" t="s">
        <v>203</v>
      </c>
      <c r="I48" s="11" t="s">
        <v>203</v>
      </c>
      <c r="J48" s="9" t="s">
        <v>204</v>
      </c>
    </row>
    <row r="49" spans="1:10" x14ac:dyDescent="0.3">
      <c r="A49" s="13">
        <v>5</v>
      </c>
      <c r="B49" s="6" t="s">
        <v>206</v>
      </c>
      <c r="C49" s="7" t="s">
        <v>5</v>
      </c>
      <c r="D49" s="46">
        <v>3</v>
      </c>
      <c r="E49" s="46">
        <v>4</v>
      </c>
      <c r="F49" s="11">
        <v>60000</v>
      </c>
      <c r="G49" s="11">
        <v>60000</v>
      </c>
      <c r="H49" s="11">
        <v>60000</v>
      </c>
      <c r="I49" s="11">
        <v>60000</v>
      </c>
      <c r="J49" s="9" t="s">
        <v>204</v>
      </c>
    </row>
    <row r="50" spans="1:10" s="36" customFormat="1" x14ac:dyDescent="0.3">
      <c r="A50" s="442"/>
      <c r="B50" s="445" t="s">
        <v>518</v>
      </c>
      <c r="C50" s="443"/>
      <c r="D50" s="443"/>
      <c r="E50" s="443"/>
      <c r="F50" s="444">
        <f>SUM(F45:F49)</f>
        <v>360000</v>
      </c>
      <c r="G50" s="444">
        <f>SUM(G45:G49)</f>
        <v>360000</v>
      </c>
      <c r="H50" s="444">
        <f>SUM(H45:H49)</f>
        <v>360000</v>
      </c>
      <c r="I50" s="444">
        <f>SUM(I45:I49)</f>
        <v>360000</v>
      </c>
      <c r="J50" s="443"/>
    </row>
  </sheetData>
  <mergeCells count="15">
    <mergeCell ref="B38:E38"/>
    <mergeCell ref="F38:I38"/>
    <mergeCell ref="F15:I15"/>
    <mergeCell ref="C12:D12"/>
    <mergeCell ref="C13:D13"/>
    <mergeCell ref="B5:B6"/>
    <mergeCell ref="C7:D7"/>
    <mergeCell ref="C8:D8"/>
    <mergeCell ref="C9:D9"/>
    <mergeCell ref="B15:E15"/>
    <mergeCell ref="C5:D5"/>
    <mergeCell ref="E5:I5"/>
    <mergeCell ref="B10:B11"/>
    <mergeCell ref="C10:D10"/>
    <mergeCell ref="E10:I10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  <headerFooter>
    <oddFooter>&amp;R&amp;"TH SarabunIT๙,ธรรมดา"แบบ จ.1  แผนพัฒนาจังหวัดราชบุรี พ.ศ.2557-2560</oddFooter>
  </headerFooter>
  <rowBreaks count="3" manualBreakCount="3">
    <brk id="9" max="16383" man="1"/>
    <brk id="13" max="16383" man="1"/>
    <brk id="3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view="pageBreakPreview" zoomScaleSheetLayoutView="100" workbookViewId="0">
      <pane ySplit="4" topLeftCell="A14" activePane="bottomLeft" state="frozen"/>
      <selection pane="bottomLeft" activeCell="B17" sqref="B17"/>
    </sheetView>
  </sheetViews>
  <sheetFormatPr defaultColWidth="9" defaultRowHeight="20.25" x14ac:dyDescent="0.3"/>
  <cols>
    <col min="1" max="1" width="5.375" style="1" customWidth="1"/>
    <col min="2" max="2" width="40.875" style="1" customWidth="1"/>
    <col min="3" max="3" width="7.375" style="18" customWidth="1"/>
    <col min="4" max="4" width="15.375" style="1" customWidth="1"/>
    <col min="5" max="6" width="15.875" style="1" customWidth="1"/>
    <col min="7" max="7" width="16.75" style="1" customWidth="1"/>
    <col min="8" max="16384" width="9" style="1"/>
  </cols>
  <sheetData>
    <row r="1" spans="1:8" s="80" customFormat="1" ht="26.25" x14ac:dyDescent="0.4">
      <c r="A1" s="717" t="s">
        <v>275</v>
      </c>
      <c r="B1" s="718"/>
      <c r="C1" s="718"/>
      <c r="D1" s="718"/>
      <c r="E1" s="718"/>
      <c r="F1" s="718"/>
      <c r="G1" s="718"/>
    </row>
    <row r="3" spans="1:8" x14ac:dyDescent="0.3">
      <c r="A3" s="81" t="s">
        <v>276</v>
      </c>
      <c r="B3" s="81" t="s">
        <v>277</v>
      </c>
      <c r="C3" s="715" t="s">
        <v>286</v>
      </c>
      <c r="D3" s="714" t="s">
        <v>278</v>
      </c>
      <c r="E3" s="714"/>
      <c r="F3" s="714"/>
      <c r="G3" s="714"/>
    </row>
    <row r="4" spans="1:8" x14ac:dyDescent="0.3">
      <c r="A4" s="82"/>
      <c r="B4" s="82"/>
      <c r="C4" s="716"/>
      <c r="D4" s="83">
        <v>2557</v>
      </c>
      <c r="E4" s="83">
        <v>2558</v>
      </c>
      <c r="F4" s="83">
        <v>2559</v>
      </c>
      <c r="G4" s="83">
        <v>2560</v>
      </c>
    </row>
    <row r="5" spans="1:8" s="156" customFormat="1" ht="19.5" x14ac:dyDescent="0.2">
      <c r="A5" s="153">
        <v>1</v>
      </c>
      <c r="B5" s="154" t="s">
        <v>279</v>
      </c>
      <c r="C5" s="153">
        <f>SUM(C6:C8)</f>
        <v>63</v>
      </c>
      <c r="D5" s="155" t="e">
        <f>SUM(D6:D8)</f>
        <v>#REF!</v>
      </c>
      <c r="E5" s="155" t="e">
        <f>SUM(E6:E8)</f>
        <v>#REF!</v>
      </c>
      <c r="F5" s="155" t="e">
        <f>SUM(F6:F8)</f>
        <v>#REF!</v>
      </c>
      <c r="G5" s="155" t="e">
        <f>SUM(G6:G8)</f>
        <v>#REF!</v>
      </c>
    </row>
    <row r="6" spans="1:8" s="161" customFormat="1" ht="19.5" x14ac:dyDescent="0.3">
      <c r="A6" s="157"/>
      <c r="B6" s="158" t="s">
        <v>280</v>
      </c>
      <c r="C6" s="159">
        <v>15</v>
      </c>
      <c r="D6" s="160" t="e">
        <f>+'ประเด็นพัฒนา 1 '!#REF!</f>
        <v>#REF!</v>
      </c>
      <c r="E6" s="160" t="e">
        <f>+'ประเด็นพัฒนา 1 '!#REF!</f>
        <v>#REF!</v>
      </c>
      <c r="F6" s="160" t="e">
        <f>+'ประเด็นพัฒนา 1 '!#REF!</f>
        <v>#REF!</v>
      </c>
      <c r="G6" s="160" t="e">
        <f>+'ประเด็นพัฒนา 1 '!#REF!</f>
        <v>#REF!</v>
      </c>
    </row>
    <row r="7" spans="1:8" s="161" customFormat="1" ht="19.5" x14ac:dyDescent="0.3">
      <c r="A7" s="157"/>
      <c r="B7" s="158" t="s">
        <v>281</v>
      </c>
      <c r="C7" s="159">
        <v>48</v>
      </c>
      <c r="D7" s="160" t="e">
        <f>+'ประเด็นพัฒนา 1 '!#REF!</f>
        <v>#REF!</v>
      </c>
      <c r="E7" s="160" t="e">
        <f>+'ประเด็นพัฒนา 1 '!#REF!</f>
        <v>#REF!</v>
      </c>
      <c r="F7" s="160" t="e">
        <f>+'ประเด็นพัฒนา 1 '!#REF!</f>
        <v>#REF!</v>
      </c>
      <c r="G7" s="160" t="e">
        <f>+'ประเด็นพัฒนา 1 '!#REF!</f>
        <v>#REF!</v>
      </c>
    </row>
    <row r="8" spans="1:8" s="161" customFormat="1" ht="19.5" x14ac:dyDescent="0.3">
      <c r="A8" s="157"/>
      <c r="B8" s="158" t="s">
        <v>282</v>
      </c>
      <c r="C8" s="159">
        <v>0</v>
      </c>
      <c r="D8" s="162">
        <v>0</v>
      </c>
      <c r="E8" s="162">
        <v>0</v>
      </c>
      <c r="F8" s="158">
        <v>0</v>
      </c>
      <c r="G8" s="158">
        <v>0</v>
      </c>
    </row>
    <row r="9" spans="1:8" s="156" customFormat="1" ht="45" customHeight="1" x14ac:dyDescent="0.2">
      <c r="A9" s="153">
        <v>2</v>
      </c>
      <c r="B9" s="154" t="s">
        <v>283</v>
      </c>
      <c r="C9" s="153">
        <f>SUM(C10:C12)</f>
        <v>15</v>
      </c>
      <c r="D9" s="163">
        <f>SUM(D10:D12)</f>
        <v>179000000</v>
      </c>
      <c r="E9" s="163">
        <f>SUM(E10:E12)</f>
        <v>182000000</v>
      </c>
      <c r="F9" s="163">
        <f>SUM(F10:F12)</f>
        <v>185227550</v>
      </c>
      <c r="G9" s="163">
        <f>SUM(G10:G12)</f>
        <v>185227550</v>
      </c>
    </row>
    <row r="10" spans="1:8" s="161" customFormat="1" ht="19.5" x14ac:dyDescent="0.3">
      <c r="A10" s="157"/>
      <c r="B10" s="158" t="s">
        <v>280</v>
      </c>
      <c r="C10" s="159">
        <v>12</v>
      </c>
      <c r="D10" s="162">
        <f>+'ยุทธ 2'!F35</f>
        <v>176000000</v>
      </c>
      <c r="E10" s="162">
        <f>+'ยุทธ 2'!G35</f>
        <v>177000000</v>
      </c>
      <c r="F10" s="162">
        <f>+'ยุทธ 2'!H35</f>
        <v>178000000</v>
      </c>
      <c r="G10" s="162">
        <f>+'ยุทธ 2'!I35</f>
        <v>178000000</v>
      </c>
    </row>
    <row r="11" spans="1:8" s="161" customFormat="1" ht="19.5" x14ac:dyDescent="0.3">
      <c r="A11" s="157"/>
      <c r="B11" s="158" t="s">
        <v>281</v>
      </c>
      <c r="C11" s="159">
        <f>+'ยุทธ 2'!A37</f>
        <v>1</v>
      </c>
      <c r="D11" s="160">
        <f>+'ยุทธ 2'!F49</f>
        <v>3000000</v>
      </c>
      <c r="E11" s="160">
        <f>+'ยุทธ 2'!G49</f>
        <v>3000000</v>
      </c>
      <c r="F11" s="160">
        <f>+'ยุทธ 2'!H49</f>
        <v>5227550</v>
      </c>
      <c r="G11" s="160">
        <f>+'ยุทธ 2'!I49</f>
        <v>5227550</v>
      </c>
    </row>
    <row r="12" spans="1:8" s="161" customFormat="1" ht="19.5" x14ac:dyDescent="0.3">
      <c r="A12" s="157"/>
      <c r="B12" s="158" t="s">
        <v>282</v>
      </c>
      <c r="C12" s="159">
        <v>2</v>
      </c>
      <c r="D12" s="160">
        <f>+'ยุทธ 2'!F56</f>
        <v>0</v>
      </c>
      <c r="E12" s="160">
        <f>+'ยุทธ 2'!G56</f>
        <v>2000000</v>
      </c>
      <c r="F12" s="160">
        <f>+'ยุทธ 2'!H56</f>
        <v>2000000</v>
      </c>
      <c r="G12" s="160">
        <f>+'ยุทธ 2'!I56</f>
        <v>2000000</v>
      </c>
    </row>
    <row r="13" spans="1:8" s="161" customFormat="1" ht="24" customHeight="1" x14ac:dyDescent="0.3">
      <c r="A13" s="164">
        <v>3</v>
      </c>
      <c r="B13" s="177" t="s">
        <v>284</v>
      </c>
      <c r="C13" s="165">
        <f>SUM(C14:C16)</f>
        <v>248</v>
      </c>
      <c r="D13" s="166">
        <f>SUM(D14:D16)</f>
        <v>1162482730</v>
      </c>
      <c r="E13" s="166">
        <f>SUM(E14:E16)</f>
        <v>1942836313.5</v>
      </c>
      <c r="F13" s="166">
        <f>SUM(F14:F16)</f>
        <v>2784637666.1750002</v>
      </c>
      <c r="G13" s="166">
        <f>SUM(G14:G16)</f>
        <v>1835568656.4837499</v>
      </c>
    </row>
    <row r="14" spans="1:8" s="88" customFormat="1" ht="19.5" x14ac:dyDescent="0.3">
      <c r="A14" s="167"/>
      <c r="B14" s="105" t="s">
        <v>280</v>
      </c>
      <c r="C14" s="106">
        <v>15</v>
      </c>
      <c r="D14" s="168">
        <f>+'ยุทธ 3'!F36</f>
        <v>357077200</v>
      </c>
      <c r="E14" s="168">
        <f>+'ยุทธ 3'!G36</f>
        <v>362000000</v>
      </c>
      <c r="F14" s="168">
        <f>+'ยุทธ 3'!H36</f>
        <v>362000000</v>
      </c>
      <c r="G14" s="168">
        <f>+'ยุทธ 3'!I36</f>
        <v>362000000</v>
      </c>
      <c r="H14" s="88" t="s">
        <v>5</v>
      </c>
    </row>
    <row r="15" spans="1:8" s="88" customFormat="1" ht="19.5" x14ac:dyDescent="0.3">
      <c r="A15" s="167"/>
      <c r="B15" s="105" t="s">
        <v>281</v>
      </c>
      <c r="C15" s="106">
        <v>233</v>
      </c>
      <c r="D15" s="168">
        <f>+'ยุทธ 3'!F367</f>
        <v>805405530</v>
      </c>
      <c r="E15" s="168">
        <f>+'ยุทธ 3'!G367</f>
        <v>1580836313.5</v>
      </c>
      <c r="F15" s="168">
        <f>+'ยุทธ 3'!H367</f>
        <v>2422637666.1750002</v>
      </c>
      <c r="G15" s="168">
        <f>+'ยุทธ 3'!I367</f>
        <v>1473568656.4837499</v>
      </c>
    </row>
    <row r="16" spans="1:8" s="88" customFormat="1" ht="19.5" x14ac:dyDescent="0.3">
      <c r="A16" s="167"/>
      <c r="B16" s="105" t="s">
        <v>282</v>
      </c>
      <c r="C16" s="106">
        <v>0</v>
      </c>
      <c r="D16" s="169">
        <v>0</v>
      </c>
      <c r="E16" s="169">
        <v>0</v>
      </c>
      <c r="F16" s="105">
        <v>0</v>
      </c>
      <c r="G16" s="105">
        <v>0</v>
      </c>
    </row>
    <row r="17" spans="1:7" s="91" customFormat="1" ht="45.75" customHeight="1" x14ac:dyDescent="0.2">
      <c r="A17" s="170">
        <v>4</v>
      </c>
      <c r="B17" s="171" t="s">
        <v>289</v>
      </c>
      <c r="C17" s="170">
        <f>SUM(C18:C20)</f>
        <v>48</v>
      </c>
      <c r="D17" s="172">
        <f>SUM(D18:D20)</f>
        <v>159804000</v>
      </c>
      <c r="E17" s="172">
        <f>SUM(E18:E20)</f>
        <v>167804000</v>
      </c>
      <c r="F17" s="172">
        <f>SUM(F18:F20)</f>
        <v>538620000</v>
      </c>
      <c r="G17" s="172">
        <f>SUM(G18:G20)</f>
        <v>215524000</v>
      </c>
    </row>
    <row r="18" spans="1:7" s="88" customFormat="1" ht="19.5" x14ac:dyDescent="0.3">
      <c r="A18" s="167"/>
      <c r="B18" s="105" t="s">
        <v>280</v>
      </c>
      <c r="C18" s="106">
        <v>26</v>
      </c>
      <c r="D18" s="173">
        <f>+'ยุทธ 4'!F54</f>
        <v>88704000</v>
      </c>
      <c r="E18" s="173">
        <f>+'ยุทธ 4'!G54</f>
        <v>88704000</v>
      </c>
      <c r="F18" s="173">
        <f>+'ยุทธ 4'!H54</f>
        <v>96696000</v>
      </c>
      <c r="G18" s="173">
        <f>+'ยุทธ 4'!I54</f>
        <v>88704000</v>
      </c>
    </row>
    <row r="19" spans="1:7" s="88" customFormat="1" ht="19.5" x14ac:dyDescent="0.3">
      <c r="A19" s="167"/>
      <c r="B19" s="105" t="s">
        <v>281</v>
      </c>
      <c r="C19" s="106">
        <v>22</v>
      </c>
      <c r="D19" s="168">
        <f>+'ยุทธ 4'!F87</f>
        <v>71100000</v>
      </c>
      <c r="E19" s="168">
        <f>+'ยุทธ 4'!G87</f>
        <v>79100000</v>
      </c>
      <c r="F19" s="168">
        <f>+'ยุทธ 4'!H87</f>
        <v>441924000</v>
      </c>
      <c r="G19" s="168">
        <f>+'ยุทธ 4'!I87</f>
        <v>126820000</v>
      </c>
    </row>
    <row r="20" spans="1:7" s="88" customFormat="1" ht="19.5" x14ac:dyDescent="0.3">
      <c r="A20" s="167"/>
      <c r="B20" s="105" t="s">
        <v>282</v>
      </c>
      <c r="C20" s="106">
        <v>0</v>
      </c>
      <c r="D20" s="169">
        <v>0</v>
      </c>
      <c r="E20" s="169">
        <v>0</v>
      </c>
      <c r="F20" s="169">
        <v>0</v>
      </c>
      <c r="G20" s="169">
        <v>0</v>
      </c>
    </row>
    <row r="21" spans="1:7" s="89" customFormat="1" ht="24" customHeight="1" x14ac:dyDescent="0.2">
      <c r="A21" s="174">
        <v>5</v>
      </c>
      <c r="B21" s="171" t="s">
        <v>285</v>
      </c>
      <c r="C21" s="170">
        <f>SUM(C22:C24)</f>
        <v>14</v>
      </c>
      <c r="D21" s="175">
        <f>SUM(D22:D24)</f>
        <v>54443200</v>
      </c>
      <c r="E21" s="175">
        <f>SUM(E22:E24)</f>
        <v>51879200</v>
      </c>
      <c r="F21" s="175">
        <f>SUM(F22:F24)</f>
        <v>51879200</v>
      </c>
      <c r="G21" s="175">
        <f>SUM(G22:G24)</f>
        <v>51879200</v>
      </c>
    </row>
    <row r="22" spans="1:7" s="88" customFormat="1" ht="19.5" x14ac:dyDescent="0.3">
      <c r="A22" s="167"/>
      <c r="B22" s="105" t="s">
        <v>280</v>
      </c>
      <c r="C22" s="106">
        <v>7</v>
      </c>
      <c r="D22" s="168">
        <f>+'ยุทธ 5'!F37</f>
        <v>50933200</v>
      </c>
      <c r="E22" s="168">
        <f>+'ยุทธ 5'!G37</f>
        <v>51069200</v>
      </c>
      <c r="F22" s="168">
        <f>+'ยุทธ 5'!H37</f>
        <v>51069200</v>
      </c>
      <c r="G22" s="168">
        <f>+'ยุทธ 5'!I37</f>
        <v>51069200</v>
      </c>
    </row>
    <row r="23" spans="1:7" s="88" customFormat="1" ht="19.5" x14ac:dyDescent="0.3">
      <c r="A23" s="167"/>
      <c r="B23" s="105" t="s">
        <v>281</v>
      </c>
      <c r="C23" s="106">
        <f>+'ยุทธ 5'!A42</f>
        <v>2</v>
      </c>
      <c r="D23" s="169">
        <f>+'ยุทธ 5'!F43</f>
        <v>3150000</v>
      </c>
      <c r="E23" s="169">
        <f>+'ยุทธ 5'!G43</f>
        <v>450000</v>
      </c>
      <c r="F23" s="169">
        <f>+'ยุทธ 5'!H43</f>
        <v>450000</v>
      </c>
      <c r="G23" s="169">
        <f>+'ยุทธ 5'!I43</f>
        <v>450000</v>
      </c>
    </row>
    <row r="24" spans="1:7" s="88" customFormat="1" ht="19.5" x14ac:dyDescent="0.3">
      <c r="A24" s="167"/>
      <c r="B24" s="105" t="s">
        <v>282</v>
      </c>
      <c r="C24" s="106">
        <f>+'ยุทธ 5'!A49</f>
        <v>5</v>
      </c>
      <c r="D24" s="168">
        <f>+'ยุทธ 5'!F50</f>
        <v>360000</v>
      </c>
      <c r="E24" s="168">
        <f>+'ยุทธ 5'!G50</f>
        <v>360000</v>
      </c>
      <c r="F24" s="168">
        <f>+'ยุทธ 5'!H50</f>
        <v>360000</v>
      </c>
      <c r="G24" s="168">
        <f>+'ยุทธ 5'!I50</f>
        <v>360000</v>
      </c>
    </row>
    <row r="25" spans="1:7" s="88" customFormat="1" ht="19.5" x14ac:dyDescent="0.3">
      <c r="A25" s="93"/>
      <c r="B25" s="176" t="s">
        <v>290</v>
      </c>
      <c r="C25" s="94">
        <f>SUM(C21,C17,C13,C9,C5)</f>
        <v>388</v>
      </c>
      <c r="D25" s="95" t="e">
        <f>SUM(D21,D17,D13,D9,D5)</f>
        <v>#REF!</v>
      </c>
      <c r="E25" s="95" t="e">
        <f>SUM(E21,E17,E13,E9,E5)</f>
        <v>#REF!</v>
      </c>
      <c r="F25" s="95" t="e">
        <f>SUM(F21,F17,F13,F9,F5)</f>
        <v>#REF!</v>
      </c>
      <c r="G25" s="95" t="e">
        <f>SUM(G21,G17,G13,G9,G5)</f>
        <v>#REF!</v>
      </c>
    </row>
    <row r="26" spans="1:7" x14ac:dyDescent="0.3">
      <c r="C26" s="18" t="s">
        <v>5</v>
      </c>
    </row>
  </sheetData>
  <mergeCells count="3">
    <mergeCell ref="D3:G3"/>
    <mergeCell ref="C3:C4"/>
    <mergeCell ref="A1:G1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N102"/>
  <sheetViews>
    <sheetView tabSelected="1" view="pageBreakPreview" topLeftCell="A25" zoomScale="80" zoomScaleNormal="50" zoomScaleSheetLayoutView="80" zoomScalePageLayoutView="50" workbookViewId="0">
      <selection activeCell="G25" sqref="G25"/>
    </sheetView>
  </sheetViews>
  <sheetFormatPr defaultColWidth="9" defaultRowHeight="24" x14ac:dyDescent="0.2"/>
  <cols>
    <col min="1" max="1" width="40.875" style="447" customWidth="1"/>
    <col min="2" max="2" width="27.625" style="518" hidden="1" customWidth="1"/>
    <col min="3" max="3" width="27.625" style="529" hidden="1" customWidth="1"/>
    <col min="4" max="4" width="0.75" style="530" hidden="1" customWidth="1"/>
    <col min="5" max="5" width="7.75" style="446" customWidth="1"/>
    <col min="6" max="6" width="11.5" style="446" customWidth="1"/>
    <col min="7" max="7" width="20" style="552" customWidth="1"/>
    <col min="8" max="12" width="15.75" style="502" customWidth="1"/>
    <col min="13" max="13" width="15" style="502" customWidth="1"/>
    <col min="14" max="16384" width="9" style="447"/>
  </cols>
  <sheetData>
    <row r="1" spans="1:13" x14ac:dyDescent="0.2">
      <c r="A1" s="646" t="s">
        <v>891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x14ac:dyDescent="0.2">
      <c r="A2" s="723" t="s">
        <v>1023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13" x14ac:dyDescent="0.2">
      <c r="A3" s="494"/>
      <c r="B3" s="621"/>
      <c r="C3" s="522"/>
      <c r="D3" s="494"/>
      <c r="E3" s="494"/>
      <c r="F3" s="494"/>
      <c r="G3" s="617"/>
      <c r="H3" s="494"/>
      <c r="I3" s="494"/>
      <c r="J3" s="494"/>
      <c r="K3" s="494"/>
      <c r="L3" s="494"/>
      <c r="M3" s="494"/>
    </row>
    <row r="4" spans="1:13" x14ac:dyDescent="0.2">
      <c r="A4" s="724" t="s">
        <v>891</v>
      </c>
      <c r="B4" s="725"/>
      <c r="C4" s="725"/>
      <c r="D4" s="725"/>
      <c r="E4" s="725"/>
      <c r="F4" s="725"/>
      <c r="G4" s="726"/>
      <c r="H4" s="724" t="s">
        <v>4</v>
      </c>
      <c r="I4" s="725"/>
      <c r="J4" s="725"/>
      <c r="K4" s="725"/>
      <c r="L4" s="725"/>
      <c r="M4" s="726"/>
    </row>
    <row r="5" spans="1:13" ht="51" customHeight="1" x14ac:dyDescent="0.2">
      <c r="A5" s="598" t="s">
        <v>687</v>
      </c>
      <c r="B5" s="598" t="s">
        <v>740</v>
      </c>
      <c r="C5" s="598" t="s">
        <v>741</v>
      </c>
      <c r="D5" s="598" t="s">
        <v>739</v>
      </c>
      <c r="E5" s="598" t="s">
        <v>17</v>
      </c>
      <c r="F5" s="598" t="s">
        <v>689</v>
      </c>
      <c r="G5" s="598" t="s">
        <v>520</v>
      </c>
      <c r="H5" s="597" t="s">
        <v>1003</v>
      </c>
      <c r="I5" s="598" t="s">
        <v>1004</v>
      </c>
      <c r="J5" s="598" t="s">
        <v>1005</v>
      </c>
      <c r="K5" s="598" t="s">
        <v>1006</v>
      </c>
      <c r="L5" s="598" t="s">
        <v>1007</v>
      </c>
      <c r="M5" s="598" t="s">
        <v>1009</v>
      </c>
    </row>
    <row r="6" spans="1:13" s="618" customFormat="1" x14ac:dyDescent="0.2">
      <c r="A6" s="727" t="s">
        <v>688</v>
      </c>
      <c r="B6" s="728"/>
      <c r="C6" s="728"/>
      <c r="D6" s="728"/>
      <c r="E6" s="728"/>
      <c r="F6" s="728"/>
      <c r="G6" s="729"/>
      <c r="H6" s="495">
        <f>SUM(H7,H44,H72)</f>
        <v>836635100</v>
      </c>
      <c r="I6" s="495">
        <f>SUM(I7,I44,I72)</f>
        <v>1346672200</v>
      </c>
      <c r="J6" s="495">
        <f>SUM(J7,J44,J72)</f>
        <v>696772200</v>
      </c>
      <c r="K6" s="495">
        <f>SUM(K7,K44,K72)</f>
        <v>647772200</v>
      </c>
      <c r="L6" s="495">
        <f>SUM(L7,L44,L72)</f>
        <v>659272200</v>
      </c>
      <c r="M6" s="495">
        <f>SUM(H6:L6)</f>
        <v>4187123900</v>
      </c>
    </row>
    <row r="7" spans="1:13" s="523" customFormat="1" x14ac:dyDescent="0.2">
      <c r="A7" s="720" t="s">
        <v>936</v>
      </c>
      <c r="B7" s="721"/>
      <c r="C7" s="721"/>
      <c r="D7" s="721"/>
      <c r="E7" s="721"/>
      <c r="F7" s="721"/>
      <c r="G7" s="722"/>
      <c r="H7" s="503">
        <f>H8+H14</f>
        <v>146519000</v>
      </c>
      <c r="I7" s="503">
        <f>I8+I14</f>
        <v>235519000</v>
      </c>
      <c r="J7" s="503">
        <f>J8+J14</f>
        <v>247019000</v>
      </c>
      <c r="K7" s="503">
        <f t="shared" ref="K7:M7" si="0">K8+K14</f>
        <v>161519000</v>
      </c>
      <c r="L7" s="503">
        <f t="shared" si="0"/>
        <v>161519000</v>
      </c>
      <c r="M7" s="503">
        <f t="shared" si="0"/>
        <v>952095000</v>
      </c>
    </row>
    <row r="8" spans="1:13" s="527" customFormat="1" ht="48" x14ac:dyDescent="0.2">
      <c r="A8" s="524" t="s">
        <v>1091</v>
      </c>
      <c r="B8" s="595"/>
      <c r="C8" s="595"/>
      <c r="D8" s="524"/>
      <c r="E8" s="525">
        <v>1</v>
      </c>
      <c r="F8" s="525" t="s">
        <v>700</v>
      </c>
      <c r="G8" s="526" t="s">
        <v>569</v>
      </c>
      <c r="H8" s="504">
        <f t="shared" ref="H8:L8" si="1">SUM(H9:H13)</f>
        <v>14000000</v>
      </c>
      <c r="I8" s="504">
        <f t="shared" si="1"/>
        <v>20000000</v>
      </c>
      <c r="J8" s="504">
        <f t="shared" si="1"/>
        <v>14000000</v>
      </c>
      <c r="K8" s="504">
        <f t="shared" si="1"/>
        <v>14500000</v>
      </c>
      <c r="L8" s="504">
        <f t="shared" si="1"/>
        <v>14500000</v>
      </c>
      <c r="M8" s="504">
        <f>SUM(M9:M13)</f>
        <v>77000000</v>
      </c>
    </row>
    <row r="9" spans="1:13" s="451" customFormat="1" ht="52.5" customHeight="1" x14ac:dyDescent="0.2">
      <c r="A9" s="297" t="s">
        <v>701</v>
      </c>
      <c r="B9" s="472" t="s">
        <v>569</v>
      </c>
      <c r="C9" s="472" t="s">
        <v>688</v>
      </c>
      <c r="D9" s="297"/>
      <c r="E9" s="472">
        <v>1</v>
      </c>
      <c r="F9" s="472">
        <v>5</v>
      </c>
      <c r="G9" s="297" t="s">
        <v>569</v>
      </c>
      <c r="H9" s="505">
        <v>3000000</v>
      </c>
      <c r="I9" s="505">
        <v>3000000</v>
      </c>
      <c r="J9" s="505">
        <v>3000000</v>
      </c>
      <c r="K9" s="505">
        <v>3000000</v>
      </c>
      <c r="L9" s="506">
        <v>3000000</v>
      </c>
      <c r="M9" s="505">
        <f t="shared" ref="M9:M81" si="2">SUM(H9:L9)</f>
        <v>15000000</v>
      </c>
    </row>
    <row r="10" spans="1:13" s="451" customFormat="1" ht="78.75" customHeight="1" x14ac:dyDescent="0.2">
      <c r="A10" s="297" t="s">
        <v>1086</v>
      </c>
      <c r="B10" s="472" t="s">
        <v>569</v>
      </c>
      <c r="C10" s="472" t="s">
        <v>688</v>
      </c>
      <c r="D10" s="297"/>
      <c r="E10" s="472">
        <v>1</v>
      </c>
      <c r="F10" s="472">
        <v>5</v>
      </c>
      <c r="G10" s="297" t="s">
        <v>569</v>
      </c>
      <c r="H10" s="505">
        <v>4000000</v>
      </c>
      <c r="I10" s="505">
        <v>10000000</v>
      </c>
      <c r="J10" s="505">
        <v>4000000</v>
      </c>
      <c r="K10" s="505">
        <v>4000000</v>
      </c>
      <c r="L10" s="505">
        <v>4000000</v>
      </c>
      <c r="M10" s="505">
        <f t="shared" si="2"/>
        <v>26000000</v>
      </c>
    </row>
    <row r="11" spans="1:13" s="451" customFormat="1" ht="61.5" customHeight="1" x14ac:dyDescent="0.2">
      <c r="A11" s="297" t="s">
        <v>1067</v>
      </c>
      <c r="B11" s="472" t="s">
        <v>569</v>
      </c>
      <c r="C11" s="472" t="s">
        <v>688</v>
      </c>
      <c r="D11" s="297"/>
      <c r="E11" s="472">
        <v>1</v>
      </c>
      <c r="F11" s="472">
        <v>5</v>
      </c>
      <c r="G11" s="297" t="s">
        <v>569</v>
      </c>
      <c r="H11" s="505">
        <v>2000000</v>
      </c>
      <c r="I11" s="505">
        <v>2000000</v>
      </c>
      <c r="J11" s="505">
        <v>2000000</v>
      </c>
      <c r="K11" s="505">
        <v>2000000</v>
      </c>
      <c r="L11" s="505">
        <v>2000000</v>
      </c>
      <c r="M11" s="505">
        <f t="shared" si="2"/>
        <v>10000000</v>
      </c>
    </row>
    <row r="12" spans="1:13" s="451" customFormat="1" ht="57.75" customHeight="1" x14ac:dyDescent="0.2">
      <c r="A12" s="297" t="s">
        <v>1068</v>
      </c>
      <c r="B12" s="472" t="s">
        <v>570</v>
      </c>
      <c r="C12" s="472" t="s">
        <v>688</v>
      </c>
      <c r="D12" s="297"/>
      <c r="E12" s="472">
        <v>1</v>
      </c>
      <c r="F12" s="472">
        <v>5</v>
      </c>
      <c r="G12" s="297" t="s">
        <v>570</v>
      </c>
      <c r="H12" s="505">
        <v>2000000</v>
      </c>
      <c r="I12" s="505">
        <v>2000000</v>
      </c>
      <c r="J12" s="505">
        <v>2000000</v>
      </c>
      <c r="K12" s="505">
        <v>2000000</v>
      </c>
      <c r="L12" s="505">
        <v>2000000</v>
      </c>
      <c r="M12" s="505">
        <f t="shared" si="2"/>
        <v>10000000</v>
      </c>
    </row>
    <row r="13" spans="1:13" s="619" customFormat="1" ht="53.25" customHeight="1" x14ac:dyDescent="0.2">
      <c r="A13" s="297" t="s">
        <v>702</v>
      </c>
      <c r="B13" s="472" t="s">
        <v>569</v>
      </c>
      <c r="C13" s="472" t="s">
        <v>688</v>
      </c>
      <c r="D13" s="297" t="s">
        <v>866</v>
      </c>
      <c r="E13" s="472">
        <v>1</v>
      </c>
      <c r="F13" s="472">
        <v>5</v>
      </c>
      <c r="G13" s="297" t="s">
        <v>569</v>
      </c>
      <c r="H13" s="505">
        <v>3000000</v>
      </c>
      <c r="I13" s="505">
        <v>3000000</v>
      </c>
      <c r="J13" s="505">
        <v>3000000</v>
      </c>
      <c r="K13" s="505">
        <v>3500000</v>
      </c>
      <c r="L13" s="505">
        <v>3500000</v>
      </c>
      <c r="M13" s="505">
        <f t="shared" si="2"/>
        <v>16000000</v>
      </c>
    </row>
    <row r="14" spans="1:13" s="527" customFormat="1" ht="55.5" customHeight="1" x14ac:dyDescent="0.2">
      <c r="A14" s="524" t="s">
        <v>897</v>
      </c>
      <c r="B14" s="595" t="s">
        <v>569</v>
      </c>
      <c r="C14" s="528" t="s">
        <v>688</v>
      </c>
      <c r="D14" s="524"/>
      <c r="E14" s="525" t="s">
        <v>631</v>
      </c>
      <c r="F14" s="525" t="s">
        <v>700</v>
      </c>
      <c r="G14" s="526" t="s">
        <v>569</v>
      </c>
      <c r="H14" s="504">
        <f>SUM(H15:H38)</f>
        <v>132519000</v>
      </c>
      <c r="I14" s="504">
        <f>SUM(I15:I38)</f>
        <v>215519000</v>
      </c>
      <c r="J14" s="504">
        <f t="shared" ref="J14:L14" si="3">SUM(J15:J38)</f>
        <v>233019000</v>
      </c>
      <c r="K14" s="504">
        <f t="shared" si="3"/>
        <v>147019000</v>
      </c>
      <c r="L14" s="504">
        <f t="shared" si="3"/>
        <v>147019000</v>
      </c>
      <c r="M14" s="504">
        <f>SUM(M15:M38)</f>
        <v>875095000</v>
      </c>
    </row>
    <row r="15" spans="1:13" s="451" customFormat="1" ht="77.25" customHeight="1" x14ac:dyDescent="0.2">
      <c r="A15" s="297" t="s">
        <v>1015</v>
      </c>
      <c r="B15" s="472" t="s">
        <v>573</v>
      </c>
      <c r="C15" s="472" t="s">
        <v>688</v>
      </c>
      <c r="D15" s="297" t="s">
        <v>867</v>
      </c>
      <c r="E15" s="472" t="s">
        <v>527</v>
      </c>
      <c r="F15" s="472">
        <v>5</v>
      </c>
      <c r="G15" s="297" t="s">
        <v>573</v>
      </c>
      <c r="H15" s="505">
        <v>30000000</v>
      </c>
      <c r="I15" s="505">
        <v>30000000</v>
      </c>
      <c r="J15" s="505">
        <v>40000000</v>
      </c>
      <c r="K15" s="505">
        <v>30000000</v>
      </c>
      <c r="L15" s="505">
        <v>30000000</v>
      </c>
      <c r="M15" s="505">
        <f t="shared" si="2"/>
        <v>160000000</v>
      </c>
    </row>
    <row r="16" spans="1:13" s="451" customFormat="1" ht="78" customHeight="1" x14ac:dyDescent="0.2">
      <c r="A16" s="297" t="s">
        <v>736</v>
      </c>
      <c r="B16" s="472" t="s">
        <v>573</v>
      </c>
      <c r="C16" s="472" t="s">
        <v>688</v>
      </c>
      <c r="D16" s="297" t="s">
        <v>868</v>
      </c>
      <c r="E16" s="472" t="s">
        <v>527</v>
      </c>
      <c r="F16" s="472">
        <v>5</v>
      </c>
      <c r="G16" s="297" t="s">
        <v>573</v>
      </c>
      <c r="H16" s="505">
        <v>10000000</v>
      </c>
      <c r="I16" s="505">
        <v>10000000</v>
      </c>
      <c r="J16" s="505">
        <v>10000000</v>
      </c>
      <c r="K16" s="505">
        <v>10000000</v>
      </c>
      <c r="L16" s="505">
        <v>10000000</v>
      </c>
      <c r="M16" s="505">
        <f t="shared" si="2"/>
        <v>50000000</v>
      </c>
    </row>
    <row r="17" spans="1:13" s="451" customFormat="1" ht="102.75" customHeight="1" x14ac:dyDescent="0.2">
      <c r="A17" s="297" t="s">
        <v>1069</v>
      </c>
      <c r="B17" s="472" t="s">
        <v>828</v>
      </c>
      <c r="C17" s="472" t="s">
        <v>688</v>
      </c>
      <c r="D17" s="297" t="s">
        <v>742</v>
      </c>
      <c r="E17" s="473">
        <v>2</v>
      </c>
      <c r="F17" s="473">
        <v>5</v>
      </c>
      <c r="G17" s="297" t="s">
        <v>533</v>
      </c>
      <c r="H17" s="474">
        <v>1000000</v>
      </c>
      <c r="I17" s="474">
        <v>1000000</v>
      </c>
      <c r="J17" s="474">
        <v>10000000</v>
      </c>
      <c r="K17" s="474">
        <v>1000000</v>
      </c>
      <c r="L17" s="474">
        <v>1000000</v>
      </c>
      <c r="M17" s="474">
        <f t="shared" si="2"/>
        <v>14000000</v>
      </c>
    </row>
    <row r="18" spans="1:13" s="451" customFormat="1" ht="81" customHeight="1" x14ac:dyDescent="0.2">
      <c r="A18" s="297" t="s">
        <v>1070</v>
      </c>
      <c r="B18" s="472" t="s">
        <v>828</v>
      </c>
      <c r="C18" s="472" t="s">
        <v>688</v>
      </c>
      <c r="D18" s="297" t="s">
        <v>743</v>
      </c>
      <c r="E18" s="473">
        <v>2</v>
      </c>
      <c r="F18" s="473">
        <v>5</v>
      </c>
      <c r="G18" s="297" t="s">
        <v>533</v>
      </c>
      <c r="H18" s="474">
        <v>5000000</v>
      </c>
      <c r="I18" s="474">
        <v>3000000</v>
      </c>
      <c r="J18" s="474">
        <v>1000000</v>
      </c>
      <c r="K18" s="474">
        <v>1000000</v>
      </c>
      <c r="L18" s="474">
        <v>1000000</v>
      </c>
      <c r="M18" s="474">
        <f t="shared" si="2"/>
        <v>11000000</v>
      </c>
    </row>
    <row r="19" spans="1:13" s="451" customFormat="1" ht="105" customHeight="1" x14ac:dyDescent="0.2">
      <c r="A19" s="297" t="s">
        <v>729</v>
      </c>
      <c r="B19" s="472" t="s">
        <v>828</v>
      </c>
      <c r="C19" s="472" t="s">
        <v>688</v>
      </c>
      <c r="D19" s="297" t="s">
        <v>744</v>
      </c>
      <c r="E19" s="473">
        <v>2</v>
      </c>
      <c r="F19" s="473">
        <v>5</v>
      </c>
      <c r="G19" s="297" t="s">
        <v>533</v>
      </c>
      <c r="H19" s="474">
        <v>1500000</v>
      </c>
      <c r="I19" s="474">
        <v>1500000</v>
      </c>
      <c r="J19" s="474">
        <v>1500000</v>
      </c>
      <c r="K19" s="474">
        <v>1500000</v>
      </c>
      <c r="L19" s="474">
        <v>1500000</v>
      </c>
      <c r="M19" s="474">
        <f t="shared" si="2"/>
        <v>7500000</v>
      </c>
    </row>
    <row r="20" spans="1:13" s="451" customFormat="1" ht="60.75" customHeight="1" x14ac:dyDescent="0.2">
      <c r="A20" s="297" t="s">
        <v>534</v>
      </c>
      <c r="B20" s="472" t="s">
        <v>835</v>
      </c>
      <c r="C20" s="472" t="s">
        <v>688</v>
      </c>
      <c r="D20" s="297" t="s">
        <v>745</v>
      </c>
      <c r="E20" s="473">
        <v>2</v>
      </c>
      <c r="F20" s="473">
        <v>5</v>
      </c>
      <c r="G20" s="297" t="s">
        <v>569</v>
      </c>
      <c r="H20" s="474">
        <v>7000000</v>
      </c>
      <c r="I20" s="474">
        <v>7000000</v>
      </c>
      <c r="J20" s="474">
        <v>7000000</v>
      </c>
      <c r="K20" s="474">
        <v>7000000</v>
      </c>
      <c r="L20" s="474">
        <v>7000000</v>
      </c>
      <c r="M20" s="474">
        <f t="shared" si="2"/>
        <v>35000000</v>
      </c>
    </row>
    <row r="21" spans="1:13" s="451" customFormat="1" ht="79.5" customHeight="1" x14ac:dyDescent="0.2">
      <c r="A21" s="297" t="s">
        <v>703</v>
      </c>
      <c r="B21" s="472" t="s">
        <v>535</v>
      </c>
      <c r="C21" s="472" t="s">
        <v>688</v>
      </c>
      <c r="D21" s="297"/>
      <c r="E21" s="473">
        <v>4</v>
      </c>
      <c r="F21" s="473" t="s">
        <v>700</v>
      </c>
      <c r="G21" s="297" t="s">
        <v>1040</v>
      </c>
      <c r="H21" s="474">
        <v>1000000</v>
      </c>
      <c r="I21" s="474">
        <v>1000000</v>
      </c>
      <c r="J21" s="474">
        <v>1000000</v>
      </c>
      <c r="K21" s="474">
        <v>1000000</v>
      </c>
      <c r="L21" s="474">
        <v>1000000</v>
      </c>
      <c r="M21" s="474">
        <f t="shared" si="2"/>
        <v>5000000</v>
      </c>
    </row>
    <row r="22" spans="1:13" s="451" customFormat="1" ht="79.5" customHeight="1" x14ac:dyDescent="0.2">
      <c r="A22" s="297" t="s">
        <v>537</v>
      </c>
      <c r="B22" s="472" t="s">
        <v>828</v>
      </c>
      <c r="C22" s="472" t="s">
        <v>688</v>
      </c>
      <c r="D22" s="297" t="s">
        <v>746</v>
      </c>
      <c r="E22" s="473">
        <v>2</v>
      </c>
      <c r="F22" s="473">
        <v>5</v>
      </c>
      <c r="G22" s="297" t="s">
        <v>533</v>
      </c>
      <c r="H22" s="474">
        <v>1000000</v>
      </c>
      <c r="I22" s="474">
        <v>1000000</v>
      </c>
      <c r="J22" s="474">
        <v>1000000</v>
      </c>
      <c r="K22" s="474">
        <v>1000000</v>
      </c>
      <c r="L22" s="474">
        <v>1000000</v>
      </c>
      <c r="M22" s="474">
        <f t="shared" si="2"/>
        <v>5000000</v>
      </c>
    </row>
    <row r="23" spans="1:13" s="451" customFormat="1" ht="81" customHeight="1" x14ac:dyDescent="0.2">
      <c r="A23" s="297" t="s">
        <v>538</v>
      </c>
      <c r="B23" s="472" t="s">
        <v>828</v>
      </c>
      <c r="C23" s="472" t="s">
        <v>688</v>
      </c>
      <c r="D23" s="297" t="s">
        <v>747</v>
      </c>
      <c r="E23" s="473">
        <v>2</v>
      </c>
      <c r="F23" s="473">
        <v>5</v>
      </c>
      <c r="G23" s="297" t="s">
        <v>533</v>
      </c>
      <c r="H23" s="474">
        <v>1000000</v>
      </c>
      <c r="I23" s="474">
        <v>1000000</v>
      </c>
      <c r="J23" s="474">
        <v>1000000</v>
      </c>
      <c r="K23" s="474">
        <v>1000000</v>
      </c>
      <c r="L23" s="474">
        <v>1000000</v>
      </c>
      <c r="M23" s="474">
        <f t="shared" si="2"/>
        <v>5000000</v>
      </c>
    </row>
    <row r="24" spans="1:13" s="451" customFormat="1" ht="84" customHeight="1" x14ac:dyDescent="0.2">
      <c r="A24" s="297" t="s">
        <v>1071</v>
      </c>
      <c r="B24" s="472" t="s">
        <v>828</v>
      </c>
      <c r="C24" s="472" t="s">
        <v>688</v>
      </c>
      <c r="D24" s="297" t="s">
        <v>748</v>
      </c>
      <c r="E24" s="473">
        <v>2</v>
      </c>
      <c r="F24" s="473">
        <v>5</v>
      </c>
      <c r="G24" s="297" t="s">
        <v>533</v>
      </c>
      <c r="H24" s="474">
        <v>3000000</v>
      </c>
      <c r="I24" s="474">
        <v>3000000</v>
      </c>
      <c r="J24" s="474">
        <v>3000000</v>
      </c>
      <c r="K24" s="474">
        <v>3000000</v>
      </c>
      <c r="L24" s="474">
        <v>3000000</v>
      </c>
      <c r="M24" s="474">
        <f t="shared" si="2"/>
        <v>15000000</v>
      </c>
    </row>
    <row r="25" spans="1:13" s="451" customFormat="1" ht="94.5" customHeight="1" x14ac:dyDescent="0.2">
      <c r="A25" s="297" t="s">
        <v>544</v>
      </c>
      <c r="B25" s="472" t="s">
        <v>828</v>
      </c>
      <c r="C25" s="472" t="s">
        <v>688</v>
      </c>
      <c r="D25" s="297" t="s">
        <v>749</v>
      </c>
      <c r="E25" s="473">
        <v>2</v>
      </c>
      <c r="F25" s="473">
        <v>5</v>
      </c>
      <c r="G25" s="297" t="s">
        <v>533</v>
      </c>
      <c r="H25" s="474">
        <v>1000000</v>
      </c>
      <c r="I25" s="474">
        <v>1000000</v>
      </c>
      <c r="J25" s="474">
        <v>1000000</v>
      </c>
      <c r="K25" s="474">
        <v>1000000</v>
      </c>
      <c r="L25" s="474">
        <v>1000000</v>
      </c>
      <c r="M25" s="474">
        <f t="shared" si="2"/>
        <v>5000000</v>
      </c>
    </row>
    <row r="26" spans="1:13" s="451" customFormat="1" ht="71.25" customHeight="1" x14ac:dyDescent="0.2">
      <c r="A26" s="297" t="s">
        <v>539</v>
      </c>
      <c r="B26" s="472" t="s">
        <v>828</v>
      </c>
      <c r="C26" s="472" t="s">
        <v>688</v>
      </c>
      <c r="D26" s="297" t="s">
        <v>750</v>
      </c>
      <c r="E26" s="473">
        <v>2</v>
      </c>
      <c r="F26" s="473">
        <v>5</v>
      </c>
      <c r="G26" s="297" t="s">
        <v>533</v>
      </c>
      <c r="H26" s="474">
        <v>2000000</v>
      </c>
      <c r="I26" s="474">
        <v>2000000</v>
      </c>
      <c r="J26" s="474">
        <v>2000000</v>
      </c>
      <c r="K26" s="474">
        <v>2000000</v>
      </c>
      <c r="L26" s="474">
        <v>2000000</v>
      </c>
      <c r="M26" s="474">
        <f t="shared" si="2"/>
        <v>10000000</v>
      </c>
    </row>
    <row r="27" spans="1:13" s="451" customFormat="1" ht="63.75" customHeight="1" x14ac:dyDescent="0.2">
      <c r="A27" s="297" t="s">
        <v>540</v>
      </c>
      <c r="B27" s="472" t="s">
        <v>829</v>
      </c>
      <c r="C27" s="472" t="s">
        <v>688</v>
      </c>
      <c r="D27" s="297" t="s">
        <v>751</v>
      </c>
      <c r="E27" s="473">
        <v>2</v>
      </c>
      <c r="F27" s="473" t="s">
        <v>700</v>
      </c>
      <c r="G27" s="297" t="s">
        <v>536</v>
      </c>
      <c r="H27" s="474">
        <v>15000000</v>
      </c>
      <c r="I27" s="474">
        <v>100000000</v>
      </c>
      <c r="J27" s="474">
        <v>100000000</v>
      </c>
      <c r="K27" s="474">
        <v>35000000</v>
      </c>
      <c r="L27" s="474">
        <v>35000000</v>
      </c>
      <c r="M27" s="474">
        <f t="shared" si="2"/>
        <v>285000000</v>
      </c>
    </row>
    <row r="28" spans="1:13" s="619" customFormat="1" ht="56.25" customHeight="1" x14ac:dyDescent="0.2">
      <c r="A28" s="757" t="s">
        <v>1104</v>
      </c>
      <c r="B28" s="758" t="s">
        <v>569</v>
      </c>
      <c r="C28" s="758" t="s">
        <v>688</v>
      </c>
      <c r="D28" s="757" t="s">
        <v>869</v>
      </c>
      <c r="E28" s="759">
        <v>1</v>
      </c>
      <c r="F28" s="759">
        <v>5</v>
      </c>
      <c r="G28" s="757" t="s">
        <v>569</v>
      </c>
      <c r="H28" s="474">
        <v>2500000</v>
      </c>
      <c r="I28" s="474">
        <v>2500000</v>
      </c>
      <c r="J28" s="474">
        <v>4000000</v>
      </c>
      <c r="K28" s="474">
        <v>4000000</v>
      </c>
      <c r="L28" s="474">
        <v>4000000</v>
      </c>
      <c r="M28" s="474">
        <f t="shared" si="2"/>
        <v>17000000</v>
      </c>
    </row>
    <row r="29" spans="1:13" s="451" customFormat="1" ht="51.75" customHeight="1" x14ac:dyDescent="0.2">
      <c r="A29" s="297" t="s">
        <v>541</v>
      </c>
      <c r="B29" s="472" t="s">
        <v>828</v>
      </c>
      <c r="C29" s="472" t="s">
        <v>688</v>
      </c>
      <c r="D29" s="297" t="s">
        <v>752</v>
      </c>
      <c r="E29" s="473">
        <v>2</v>
      </c>
      <c r="F29" s="473">
        <v>5</v>
      </c>
      <c r="G29" s="297" t="s">
        <v>533</v>
      </c>
      <c r="H29" s="474">
        <v>2000000</v>
      </c>
      <c r="I29" s="474">
        <v>2000000</v>
      </c>
      <c r="J29" s="474">
        <v>1000000</v>
      </c>
      <c r="K29" s="474">
        <v>1000000</v>
      </c>
      <c r="L29" s="474">
        <v>1000000</v>
      </c>
      <c r="M29" s="474">
        <f t="shared" si="2"/>
        <v>7000000</v>
      </c>
    </row>
    <row r="30" spans="1:13" s="451" customFormat="1" ht="55.5" customHeight="1" x14ac:dyDescent="0.2">
      <c r="A30" s="297" t="s">
        <v>1101</v>
      </c>
      <c r="B30" s="472" t="s">
        <v>828</v>
      </c>
      <c r="C30" s="472" t="s">
        <v>688</v>
      </c>
      <c r="D30" s="297" t="s">
        <v>753</v>
      </c>
      <c r="E30" s="473">
        <v>2</v>
      </c>
      <c r="F30" s="473" t="s">
        <v>700</v>
      </c>
      <c r="G30" s="297" t="s">
        <v>533</v>
      </c>
      <c r="H30" s="474">
        <v>2000000</v>
      </c>
      <c r="I30" s="474">
        <v>2000000</v>
      </c>
      <c r="J30" s="474">
        <v>2000000</v>
      </c>
      <c r="K30" s="474">
        <v>1000000</v>
      </c>
      <c r="L30" s="474">
        <v>1000000</v>
      </c>
      <c r="M30" s="474">
        <f t="shared" si="2"/>
        <v>8000000</v>
      </c>
    </row>
    <row r="31" spans="1:13" s="451" customFormat="1" ht="60.75" customHeight="1" x14ac:dyDescent="0.2">
      <c r="A31" s="297" t="s">
        <v>1072</v>
      </c>
      <c r="B31" s="472" t="s">
        <v>828</v>
      </c>
      <c r="C31" s="472" t="s">
        <v>688</v>
      </c>
      <c r="D31" s="297" t="s">
        <v>754</v>
      </c>
      <c r="E31" s="473">
        <v>2</v>
      </c>
      <c r="F31" s="473">
        <v>5</v>
      </c>
      <c r="G31" s="297" t="s">
        <v>533</v>
      </c>
      <c r="H31" s="474">
        <v>2000000</v>
      </c>
      <c r="I31" s="474">
        <v>2000000</v>
      </c>
      <c r="J31" s="474">
        <v>2000000</v>
      </c>
      <c r="K31" s="474">
        <v>1000000</v>
      </c>
      <c r="L31" s="474">
        <v>1000000</v>
      </c>
      <c r="M31" s="474">
        <f t="shared" si="2"/>
        <v>8000000</v>
      </c>
    </row>
    <row r="32" spans="1:13" s="451" customFormat="1" ht="63" customHeight="1" x14ac:dyDescent="0.2">
      <c r="A32" s="297" t="s">
        <v>542</v>
      </c>
      <c r="B32" s="472" t="s">
        <v>828</v>
      </c>
      <c r="C32" s="472" t="s">
        <v>688</v>
      </c>
      <c r="D32" s="297" t="s">
        <v>755</v>
      </c>
      <c r="E32" s="473">
        <v>2</v>
      </c>
      <c r="F32" s="473">
        <v>5</v>
      </c>
      <c r="G32" s="297" t="s">
        <v>533</v>
      </c>
      <c r="H32" s="474">
        <v>7000000</v>
      </c>
      <c r="I32" s="474">
        <v>7000000</v>
      </c>
      <c r="J32" s="474">
        <v>7000000</v>
      </c>
      <c r="K32" s="474">
        <v>7000000</v>
      </c>
      <c r="L32" s="474">
        <v>7000000</v>
      </c>
      <c r="M32" s="474">
        <f t="shared" si="2"/>
        <v>35000000</v>
      </c>
    </row>
    <row r="33" spans="1:13" s="451" customFormat="1" ht="64.5" customHeight="1" x14ac:dyDescent="0.2">
      <c r="A33" s="297" t="s">
        <v>911</v>
      </c>
      <c r="B33" s="472" t="s">
        <v>828</v>
      </c>
      <c r="C33" s="472" t="s">
        <v>688</v>
      </c>
      <c r="D33" s="297" t="s">
        <v>755</v>
      </c>
      <c r="E33" s="473" t="s">
        <v>42</v>
      </c>
      <c r="F33" s="473">
        <v>5</v>
      </c>
      <c r="G33" s="297" t="s">
        <v>655</v>
      </c>
      <c r="H33" s="474">
        <v>2500000</v>
      </c>
      <c r="I33" s="474">
        <v>2500000</v>
      </c>
      <c r="J33" s="474">
        <v>2500000</v>
      </c>
      <c r="K33" s="474">
        <v>2500000</v>
      </c>
      <c r="L33" s="474">
        <v>2500000</v>
      </c>
      <c r="M33" s="474">
        <f t="shared" si="2"/>
        <v>12500000</v>
      </c>
    </row>
    <row r="34" spans="1:13" s="451" customFormat="1" ht="76.5" customHeight="1" x14ac:dyDescent="0.2">
      <c r="A34" s="297" t="s">
        <v>913</v>
      </c>
      <c r="B34" s="472" t="s">
        <v>574</v>
      </c>
      <c r="C34" s="472" t="s">
        <v>688</v>
      </c>
      <c r="D34" s="297" t="s">
        <v>870</v>
      </c>
      <c r="E34" s="473">
        <v>2</v>
      </c>
      <c r="F34" s="473">
        <v>5</v>
      </c>
      <c r="G34" s="297" t="s">
        <v>574</v>
      </c>
      <c r="H34" s="474">
        <v>10000000</v>
      </c>
      <c r="I34" s="474">
        <v>10000000</v>
      </c>
      <c r="J34" s="474">
        <v>10000000</v>
      </c>
      <c r="K34" s="474">
        <v>10000000</v>
      </c>
      <c r="L34" s="474">
        <v>10000000</v>
      </c>
      <c r="M34" s="474">
        <f t="shared" si="2"/>
        <v>50000000</v>
      </c>
    </row>
    <row r="35" spans="1:13" s="451" customFormat="1" ht="56.25" customHeight="1" x14ac:dyDescent="0.2">
      <c r="A35" s="297" t="s">
        <v>914</v>
      </c>
      <c r="B35" s="472" t="s">
        <v>533</v>
      </c>
      <c r="C35" s="472" t="s">
        <v>688</v>
      </c>
      <c r="D35" s="297"/>
      <c r="E35" s="473">
        <v>2</v>
      </c>
      <c r="F35" s="473">
        <v>5</v>
      </c>
      <c r="G35" s="297" t="s">
        <v>533</v>
      </c>
      <c r="H35" s="474">
        <v>7000000</v>
      </c>
      <c r="I35" s="474">
        <v>7000000</v>
      </c>
      <c r="J35" s="474">
        <v>7000000</v>
      </c>
      <c r="K35" s="474">
        <v>7000000</v>
      </c>
      <c r="L35" s="474">
        <v>7000000</v>
      </c>
      <c r="M35" s="474">
        <f t="shared" si="2"/>
        <v>35000000</v>
      </c>
    </row>
    <row r="36" spans="1:13" s="451" customFormat="1" ht="81" customHeight="1" x14ac:dyDescent="0.2">
      <c r="A36" s="297" t="s">
        <v>915</v>
      </c>
      <c r="B36" s="472" t="s">
        <v>533</v>
      </c>
      <c r="C36" s="472" t="s">
        <v>688</v>
      </c>
      <c r="D36" s="297"/>
      <c r="E36" s="473">
        <v>2</v>
      </c>
      <c r="F36" s="473">
        <v>5</v>
      </c>
      <c r="G36" s="297" t="s">
        <v>533</v>
      </c>
      <c r="H36" s="474">
        <v>7000000</v>
      </c>
      <c r="I36" s="474">
        <v>7000000</v>
      </c>
      <c r="J36" s="474">
        <v>7000000</v>
      </c>
      <c r="K36" s="474">
        <v>7000000</v>
      </c>
      <c r="L36" s="474">
        <v>7000000</v>
      </c>
      <c r="M36" s="474">
        <f t="shared" si="2"/>
        <v>35000000</v>
      </c>
    </row>
    <row r="37" spans="1:13" s="451" customFormat="1" ht="61.5" customHeight="1" x14ac:dyDescent="0.2">
      <c r="A37" s="297" t="s">
        <v>1088</v>
      </c>
      <c r="B37" s="622"/>
      <c r="C37" s="622"/>
      <c r="D37" s="623"/>
      <c r="E37" s="624">
        <v>1</v>
      </c>
      <c r="F37" s="473">
        <v>5</v>
      </c>
      <c r="G37" s="626" t="s">
        <v>1090</v>
      </c>
      <c r="H37" s="474">
        <v>2019000</v>
      </c>
      <c r="I37" s="474">
        <v>2019000</v>
      </c>
      <c r="J37" s="474">
        <v>2019000</v>
      </c>
      <c r="K37" s="474">
        <v>2019000</v>
      </c>
      <c r="L37" s="474">
        <v>2019000</v>
      </c>
      <c r="M37" s="474">
        <f t="shared" si="2"/>
        <v>10095000</v>
      </c>
    </row>
    <row r="38" spans="1:13" s="451" customFormat="1" ht="104.25" customHeight="1" x14ac:dyDescent="0.2">
      <c r="A38" s="297" t="s">
        <v>1089</v>
      </c>
      <c r="B38" s="622"/>
      <c r="C38" s="622"/>
      <c r="D38" s="623"/>
      <c r="E38" s="624">
        <v>2</v>
      </c>
      <c r="F38" s="473">
        <v>4</v>
      </c>
      <c r="G38" s="625" t="s">
        <v>392</v>
      </c>
      <c r="H38" s="474">
        <v>10000000</v>
      </c>
      <c r="I38" s="474">
        <v>10000000</v>
      </c>
      <c r="J38" s="474">
        <v>10000000</v>
      </c>
      <c r="K38" s="474">
        <v>10000000</v>
      </c>
      <c r="L38" s="474">
        <v>10000000</v>
      </c>
      <c r="M38" s="474">
        <f t="shared" si="2"/>
        <v>50000000</v>
      </c>
    </row>
    <row r="39" spans="1:13" s="527" customFormat="1" ht="58.5" customHeight="1" x14ac:dyDescent="0.2">
      <c r="A39" s="524" t="s">
        <v>1177</v>
      </c>
      <c r="B39" s="595"/>
      <c r="C39" s="528"/>
      <c r="D39" s="524"/>
      <c r="E39" s="525">
        <v>1</v>
      </c>
      <c r="F39" s="525">
        <v>5</v>
      </c>
      <c r="G39" s="526" t="s">
        <v>569</v>
      </c>
      <c r="H39" s="616">
        <f>SUM(H40:H40)</f>
        <v>2500000</v>
      </c>
      <c r="I39" s="616">
        <f>SUM(I40:I40)</f>
        <v>2500000</v>
      </c>
      <c r="J39" s="616">
        <f>SUM(J40:J40)</f>
        <v>2500000</v>
      </c>
      <c r="K39" s="616">
        <f>SUM(K40:K40)</f>
        <v>2500000</v>
      </c>
      <c r="L39" s="616">
        <f t="shared" ref="L39:M39" si="4">SUM(L40:L40)</f>
        <v>2500000</v>
      </c>
      <c r="M39" s="616">
        <f t="shared" si="4"/>
        <v>12500000</v>
      </c>
    </row>
    <row r="40" spans="1:13" s="492" customFormat="1" ht="60" customHeight="1" x14ac:dyDescent="0.2">
      <c r="A40" s="297" t="s">
        <v>1179</v>
      </c>
      <c r="B40" s="472" t="s">
        <v>569</v>
      </c>
      <c r="C40" s="472" t="s">
        <v>688</v>
      </c>
      <c r="D40" s="297" t="s">
        <v>874</v>
      </c>
      <c r="E40" s="473">
        <v>1</v>
      </c>
      <c r="F40" s="473">
        <v>5</v>
      </c>
      <c r="G40" s="297" t="s">
        <v>569</v>
      </c>
      <c r="H40" s="509">
        <v>2500000</v>
      </c>
      <c r="I40" s="509">
        <v>2500000</v>
      </c>
      <c r="J40" s="509">
        <v>2500000</v>
      </c>
      <c r="K40" s="509">
        <v>2500000</v>
      </c>
      <c r="L40" s="509">
        <v>2500000</v>
      </c>
      <c r="M40" s="508">
        <f>SUM(H40:L40)</f>
        <v>12500000</v>
      </c>
    </row>
    <row r="41" spans="1:13" s="527" customFormat="1" ht="59.25" customHeight="1" x14ac:dyDescent="0.2">
      <c r="A41" s="524" t="s">
        <v>1178</v>
      </c>
      <c r="B41" s="528" t="s">
        <v>835</v>
      </c>
      <c r="C41" s="528" t="s">
        <v>688</v>
      </c>
      <c r="D41" s="542"/>
      <c r="E41" s="525">
        <v>1</v>
      </c>
      <c r="F41" s="525">
        <v>5</v>
      </c>
      <c r="G41" s="526" t="s">
        <v>569</v>
      </c>
      <c r="H41" s="616">
        <f>SUM(H42:H42)</f>
        <v>1182200</v>
      </c>
      <c r="I41" s="616">
        <f>SUM(I42:I42)</f>
        <v>1182200</v>
      </c>
      <c r="J41" s="616">
        <f>SUM(J42:J42)</f>
        <v>1182200</v>
      </c>
      <c r="K41" s="616">
        <f t="shared" ref="K41:M41" si="5">SUM(K42:K42)</f>
        <v>1182200</v>
      </c>
      <c r="L41" s="616">
        <f t="shared" si="5"/>
        <v>1182200</v>
      </c>
      <c r="M41" s="616">
        <f t="shared" si="5"/>
        <v>5911000</v>
      </c>
    </row>
    <row r="42" spans="1:13" s="492" customFormat="1" ht="60" customHeight="1" x14ac:dyDescent="0.2">
      <c r="A42" s="297" t="s">
        <v>1180</v>
      </c>
      <c r="B42" s="472" t="s">
        <v>569</v>
      </c>
      <c r="C42" s="472" t="s">
        <v>688</v>
      </c>
      <c r="D42" s="297" t="s">
        <v>761</v>
      </c>
      <c r="E42" s="473">
        <v>1</v>
      </c>
      <c r="F42" s="473">
        <v>5</v>
      </c>
      <c r="G42" s="297" t="s">
        <v>569</v>
      </c>
      <c r="H42" s="509">
        <v>1182200</v>
      </c>
      <c r="I42" s="509">
        <v>1182200</v>
      </c>
      <c r="J42" s="509">
        <v>1182200</v>
      </c>
      <c r="K42" s="509">
        <v>1182200</v>
      </c>
      <c r="L42" s="509">
        <v>1182200</v>
      </c>
      <c r="M42" s="508">
        <f>SUM(H42:L42)</f>
        <v>5911000</v>
      </c>
    </row>
    <row r="43" spans="1:13" s="492" customFormat="1" ht="97.5" customHeight="1" x14ac:dyDescent="0.2">
      <c r="A43" s="757" t="s">
        <v>1181</v>
      </c>
      <c r="B43" s="758"/>
      <c r="C43" s="758"/>
      <c r="D43" s="757"/>
      <c r="E43" s="759">
        <v>1</v>
      </c>
      <c r="F43" s="759">
        <v>5</v>
      </c>
      <c r="G43" s="757" t="s">
        <v>569</v>
      </c>
      <c r="H43" s="760">
        <v>0</v>
      </c>
      <c r="I43" s="760">
        <v>4115700</v>
      </c>
      <c r="J43" s="760">
        <v>4115700</v>
      </c>
      <c r="K43" s="760">
        <v>4115700</v>
      </c>
      <c r="L43" s="760">
        <v>4115700</v>
      </c>
      <c r="M43" s="761">
        <f>SUM(H43:L43)</f>
        <v>16462800</v>
      </c>
    </row>
    <row r="44" spans="1:13" s="523" customFormat="1" x14ac:dyDescent="0.2">
      <c r="A44" s="720" t="s">
        <v>937</v>
      </c>
      <c r="B44" s="721"/>
      <c r="C44" s="721"/>
      <c r="D44" s="721"/>
      <c r="E44" s="721"/>
      <c r="F44" s="721"/>
      <c r="G44" s="722"/>
      <c r="H44" s="503">
        <f>SUM(H45,H39,H41)</f>
        <v>13528100</v>
      </c>
      <c r="I44" s="503">
        <f>SUM(I45,I39,I41)</f>
        <v>30165200</v>
      </c>
      <c r="J44" s="503">
        <f>SUM(J45,J39,J41)</f>
        <v>30165200</v>
      </c>
      <c r="K44" s="503">
        <f>SUM(K45,K39,K41)</f>
        <v>30165200</v>
      </c>
      <c r="L44" s="503">
        <f>SUM(L45+L39+L41)</f>
        <v>32165200</v>
      </c>
      <c r="M44" s="503">
        <f>SUM(M45,M39,M41)</f>
        <v>142188900</v>
      </c>
    </row>
    <row r="45" spans="1:13" s="527" customFormat="1" ht="76.5" customHeight="1" x14ac:dyDescent="0.2">
      <c r="A45" s="524" t="s">
        <v>1182</v>
      </c>
      <c r="B45" s="595"/>
      <c r="C45" s="528"/>
      <c r="D45" s="524"/>
      <c r="E45" s="595" t="s">
        <v>631</v>
      </c>
      <c r="F45" s="595" t="s">
        <v>700</v>
      </c>
      <c r="G45" s="610" t="s">
        <v>1011</v>
      </c>
      <c r="H45" s="497">
        <f t="shared" ref="H45:M45" si="6">SUM(H46:H58)</f>
        <v>9845900</v>
      </c>
      <c r="I45" s="497">
        <f t="shared" si="6"/>
        <v>26483000</v>
      </c>
      <c r="J45" s="497">
        <f t="shared" si="6"/>
        <v>26483000</v>
      </c>
      <c r="K45" s="497">
        <f t="shared" si="6"/>
        <v>26483000</v>
      </c>
      <c r="L45" s="497">
        <f t="shared" si="6"/>
        <v>28483000</v>
      </c>
      <c r="M45" s="497">
        <f t="shared" si="6"/>
        <v>123777900</v>
      </c>
    </row>
    <row r="46" spans="1:13" ht="123" customHeight="1" x14ac:dyDescent="0.2">
      <c r="A46" s="757" t="s">
        <v>1183</v>
      </c>
      <c r="B46" s="758" t="s">
        <v>833</v>
      </c>
      <c r="C46" s="758" t="s">
        <v>688</v>
      </c>
      <c r="D46" s="757" t="s">
        <v>756</v>
      </c>
      <c r="E46" s="758">
        <v>1</v>
      </c>
      <c r="F46" s="758">
        <v>2</v>
      </c>
      <c r="G46" s="762" t="s">
        <v>638</v>
      </c>
      <c r="H46" s="476">
        <v>266600</v>
      </c>
      <c r="I46" s="476">
        <v>300000</v>
      </c>
      <c r="J46" s="476">
        <v>300000</v>
      </c>
      <c r="K46" s="476">
        <v>300000</v>
      </c>
      <c r="L46" s="476">
        <v>300000</v>
      </c>
      <c r="M46" s="476">
        <f t="shared" ref="M46:M56" si="7">SUM(H46:L46)</f>
        <v>1466600</v>
      </c>
    </row>
    <row r="47" spans="1:13" s="530" customFormat="1" ht="56.25" customHeight="1" x14ac:dyDescent="0.2">
      <c r="A47" s="757" t="s">
        <v>1184</v>
      </c>
      <c r="B47" s="758" t="s">
        <v>682</v>
      </c>
      <c r="C47" s="758" t="s">
        <v>688</v>
      </c>
      <c r="D47" s="757"/>
      <c r="E47" s="758">
        <v>1</v>
      </c>
      <c r="F47" s="758">
        <v>2</v>
      </c>
      <c r="G47" s="757" t="s">
        <v>682</v>
      </c>
      <c r="H47" s="476">
        <v>613100</v>
      </c>
      <c r="I47" s="476">
        <v>650000</v>
      </c>
      <c r="J47" s="476">
        <v>650000</v>
      </c>
      <c r="K47" s="476">
        <v>650000</v>
      </c>
      <c r="L47" s="476">
        <v>650000</v>
      </c>
      <c r="M47" s="476">
        <f>SUM(H47:L47)</f>
        <v>3213100</v>
      </c>
    </row>
    <row r="48" spans="1:13" s="530" customFormat="1" ht="51.75" customHeight="1" x14ac:dyDescent="0.2">
      <c r="A48" s="757" t="s">
        <v>1185</v>
      </c>
      <c r="B48" s="758" t="s">
        <v>830</v>
      </c>
      <c r="C48" s="758" t="s">
        <v>688</v>
      </c>
      <c r="D48" s="757" t="s">
        <v>757</v>
      </c>
      <c r="E48" s="758">
        <v>1</v>
      </c>
      <c r="F48" s="758">
        <v>2</v>
      </c>
      <c r="G48" s="757" t="s">
        <v>971</v>
      </c>
      <c r="H48" s="476">
        <v>204100</v>
      </c>
      <c r="I48" s="476">
        <v>210000</v>
      </c>
      <c r="J48" s="476">
        <v>210000</v>
      </c>
      <c r="K48" s="476">
        <v>210000</v>
      </c>
      <c r="L48" s="476">
        <v>210000</v>
      </c>
      <c r="M48" s="476">
        <f t="shared" si="7"/>
        <v>1044100</v>
      </c>
    </row>
    <row r="49" spans="1:14" s="530" customFormat="1" ht="58.5" customHeight="1" x14ac:dyDescent="0.2">
      <c r="A49" s="757" t="s">
        <v>1186</v>
      </c>
      <c r="B49" s="758"/>
      <c r="C49" s="758"/>
      <c r="D49" s="757"/>
      <c r="E49" s="758">
        <v>1</v>
      </c>
      <c r="F49" s="758">
        <v>2</v>
      </c>
      <c r="G49" s="757" t="s">
        <v>971</v>
      </c>
      <c r="H49" s="476">
        <v>371600</v>
      </c>
      <c r="I49" s="476">
        <v>400000</v>
      </c>
      <c r="J49" s="476">
        <v>400000</v>
      </c>
      <c r="K49" s="476">
        <v>400000</v>
      </c>
      <c r="L49" s="476">
        <v>400000</v>
      </c>
      <c r="M49" s="476">
        <f t="shared" si="7"/>
        <v>1971600</v>
      </c>
    </row>
    <row r="50" spans="1:14" s="530" customFormat="1" ht="57" customHeight="1" x14ac:dyDescent="0.2">
      <c r="A50" s="757" t="s">
        <v>1187</v>
      </c>
      <c r="B50" s="758"/>
      <c r="C50" s="758"/>
      <c r="D50" s="757"/>
      <c r="E50" s="758">
        <v>1</v>
      </c>
      <c r="F50" s="758">
        <v>2</v>
      </c>
      <c r="G50" s="757" t="s">
        <v>971</v>
      </c>
      <c r="H50" s="476">
        <v>135700</v>
      </c>
      <c r="I50" s="476">
        <v>150000</v>
      </c>
      <c r="J50" s="476">
        <v>150000</v>
      </c>
      <c r="K50" s="476">
        <v>150000</v>
      </c>
      <c r="L50" s="476">
        <v>150000</v>
      </c>
      <c r="M50" s="476">
        <f t="shared" si="7"/>
        <v>735700</v>
      </c>
    </row>
    <row r="51" spans="1:14" s="477" customFormat="1" ht="82.5" hidden="1" customHeight="1" x14ac:dyDescent="0.2">
      <c r="A51" s="757" t="s">
        <v>1014</v>
      </c>
      <c r="B51" s="758" t="s">
        <v>834</v>
      </c>
      <c r="C51" s="758" t="s">
        <v>688</v>
      </c>
      <c r="D51" s="757" t="s">
        <v>758</v>
      </c>
      <c r="E51" s="758">
        <v>1</v>
      </c>
      <c r="F51" s="758">
        <v>2</v>
      </c>
      <c r="G51" s="757" t="s">
        <v>965</v>
      </c>
      <c r="H51" s="476">
        <v>4000000</v>
      </c>
      <c r="I51" s="476" t="s">
        <v>1106</v>
      </c>
      <c r="J51" s="476" t="s">
        <v>1106</v>
      </c>
      <c r="K51" s="476" t="s">
        <v>1106</v>
      </c>
      <c r="L51" s="476" t="s">
        <v>1106</v>
      </c>
      <c r="M51" s="476">
        <f t="shared" si="7"/>
        <v>4000000</v>
      </c>
    </row>
    <row r="52" spans="1:14" s="530" customFormat="1" ht="77.25" customHeight="1" x14ac:dyDescent="0.2">
      <c r="A52" s="757" t="s">
        <v>1188</v>
      </c>
      <c r="B52" s="758"/>
      <c r="C52" s="758"/>
      <c r="D52" s="757"/>
      <c r="E52" s="758">
        <v>1</v>
      </c>
      <c r="F52" s="758">
        <v>2</v>
      </c>
      <c r="G52" s="757" t="s">
        <v>571</v>
      </c>
      <c r="H52" s="476">
        <v>632400</v>
      </c>
      <c r="I52" s="476">
        <v>650000</v>
      </c>
      <c r="J52" s="476">
        <v>650000</v>
      </c>
      <c r="K52" s="476">
        <v>650000</v>
      </c>
      <c r="L52" s="476">
        <v>650000</v>
      </c>
      <c r="M52" s="476">
        <f t="shared" si="7"/>
        <v>3232400</v>
      </c>
    </row>
    <row r="53" spans="1:14" s="477" customFormat="1" ht="82.5" customHeight="1" x14ac:dyDescent="0.2">
      <c r="A53" s="757" t="s">
        <v>1189</v>
      </c>
      <c r="B53" s="758"/>
      <c r="C53" s="758"/>
      <c r="D53" s="757"/>
      <c r="E53" s="758">
        <v>1</v>
      </c>
      <c r="F53" s="758">
        <v>2</v>
      </c>
      <c r="G53" s="757" t="s">
        <v>966</v>
      </c>
      <c r="H53" s="476">
        <v>71400</v>
      </c>
      <c r="I53" s="476">
        <v>72000</v>
      </c>
      <c r="J53" s="476">
        <v>72000</v>
      </c>
      <c r="K53" s="476">
        <v>72000</v>
      </c>
      <c r="L53" s="476">
        <v>72000</v>
      </c>
      <c r="M53" s="476">
        <f t="shared" si="7"/>
        <v>359400</v>
      </c>
    </row>
    <row r="54" spans="1:14" s="477" customFormat="1" ht="82.5" customHeight="1" x14ac:dyDescent="0.2">
      <c r="A54" s="757" t="s">
        <v>1190</v>
      </c>
      <c r="B54" s="758"/>
      <c r="C54" s="758"/>
      <c r="D54" s="757"/>
      <c r="E54" s="758">
        <v>2</v>
      </c>
      <c r="F54" s="758">
        <v>1</v>
      </c>
      <c r="G54" s="757" t="s">
        <v>738</v>
      </c>
      <c r="H54" s="476">
        <v>31000</v>
      </c>
      <c r="I54" s="476">
        <v>31000</v>
      </c>
      <c r="J54" s="476">
        <v>31000</v>
      </c>
      <c r="K54" s="476">
        <v>31000</v>
      </c>
      <c r="L54" s="476">
        <v>31000</v>
      </c>
      <c r="M54" s="476">
        <f t="shared" si="7"/>
        <v>155000</v>
      </c>
    </row>
    <row r="55" spans="1:14" s="477" customFormat="1" ht="82.5" customHeight="1" x14ac:dyDescent="0.2">
      <c r="A55" s="757" t="s">
        <v>1191</v>
      </c>
      <c r="B55" s="758"/>
      <c r="C55" s="758"/>
      <c r="D55" s="757"/>
      <c r="E55" s="758">
        <v>2</v>
      </c>
      <c r="F55" s="758">
        <v>1</v>
      </c>
      <c r="G55" s="757" t="s">
        <v>738</v>
      </c>
      <c r="H55" s="476">
        <v>20000</v>
      </c>
      <c r="I55" s="476">
        <v>20000</v>
      </c>
      <c r="J55" s="476">
        <v>20000</v>
      </c>
      <c r="K55" s="476">
        <v>20000</v>
      </c>
      <c r="L55" s="476">
        <v>20000</v>
      </c>
      <c r="M55" s="476">
        <f t="shared" si="7"/>
        <v>100000</v>
      </c>
      <c r="N55" s="719"/>
    </row>
    <row r="56" spans="1:14" s="477" customFormat="1" ht="57" customHeight="1" x14ac:dyDescent="0.2">
      <c r="A56" s="757" t="s">
        <v>1192</v>
      </c>
      <c r="B56" s="758" t="s">
        <v>679</v>
      </c>
      <c r="C56" s="758" t="s">
        <v>688</v>
      </c>
      <c r="D56" s="757"/>
      <c r="E56" s="758">
        <v>1</v>
      </c>
      <c r="F56" s="758">
        <v>2</v>
      </c>
      <c r="G56" s="757" t="s">
        <v>737</v>
      </c>
      <c r="H56" s="476" t="s">
        <v>41</v>
      </c>
      <c r="I56" s="476">
        <v>10000000</v>
      </c>
      <c r="J56" s="476">
        <v>10000000</v>
      </c>
      <c r="K56" s="476">
        <v>10000000</v>
      </c>
      <c r="L56" s="476">
        <v>10000000</v>
      </c>
      <c r="M56" s="476">
        <f t="shared" si="7"/>
        <v>40000000</v>
      </c>
      <c r="N56" s="719"/>
    </row>
    <row r="57" spans="1:14" s="477" customFormat="1" ht="53.25" customHeight="1" x14ac:dyDescent="0.2">
      <c r="A57" s="757" t="s">
        <v>1193</v>
      </c>
      <c r="B57" s="758" t="s">
        <v>737</v>
      </c>
      <c r="C57" s="758" t="s">
        <v>688</v>
      </c>
      <c r="D57" s="757"/>
      <c r="E57" s="758">
        <v>1</v>
      </c>
      <c r="F57" s="758">
        <v>2</v>
      </c>
      <c r="G57" s="757" t="s">
        <v>737</v>
      </c>
      <c r="H57" s="476">
        <v>3500000</v>
      </c>
      <c r="I57" s="476">
        <v>6000000</v>
      </c>
      <c r="J57" s="476">
        <v>6000000</v>
      </c>
      <c r="K57" s="476">
        <v>6000000</v>
      </c>
      <c r="L57" s="476">
        <v>6000000</v>
      </c>
      <c r="M57" s="476">
        <v>17500000</v>
      </c>
      <c r="N57" s="719"/>
    </row>
    <row r="58" spans="1:14" s="477" customFormat="1" ht="57.75" customHeight="1" x14ac:dyDescent="0.2">
      <c r="A58" s="757" t="s">
        <v>1213</v>
      </c>
      <c r="B58" s="758" t="s">
        <v>737</v>
      </c>
      <c r="C58" s="758" t="s">
        <v>688</v>
      </c>
      <c r="D58" s="757" t="s">
        <v>871</v>
      </c>
      <c r="E58" s="758">
        <v>1</v>
      </c>
      <c r="F58" s="758">
        <v>2</v>
      </c>
      <c r="G58" s="757" t="s">
        <v>737</v>
      </c>
      <c r="H58" s="476" t="s">
        <v>41</v>
      </c>
      <c r="I58" s="476">
        <v>8000000</v>
      </c>
      <c r="J58" s="476">
        <v>8000000</v>
      </c>
      <c r="K58" s="476">
        <v>8000000</v>
      </c>
      <c r="L58" s="476">
        <v>10000000</v>
      </c>
      <c r="M58" s="476">
        <v>50000000</v>
      </c>
      <c r="N58" s="719"/>
    </row>
    <row r="59" spans="1:14" s="477" customFormat="1" ht="86.25" customHeight="1" x14ac:dyDescent="0.2">
      <c r="A59" s="763" t="s">
        <v>1214</v>
      </c>
      <c r="B59" s="764"/>
      <c r="C59" s="758"/>
      <c r="D59" s="763"/>
      <c r="E59" s="765">
        <v>1</v>
      </c>
      <c r="F59" s="765">
        <v>2</v>
      </c>
      <c r="G59" s="766" t="s">
        <v>1011</v>
      </c>
      <c r="H59" s="767">
        <f ca="1">SUM(H39:H79)</f>
        <v>606952400</v>
      </c>
      <c r="I59" s="767">
        <f ca="1">SUM(I39:I79)</f>
        <v>783952400</v>
      </c>
      <c r="J59" s="767">
        <f ca="1">SUM(J39:J79)</f>
        <v>556952400</v>
      </c>
      <c r="K59" s="767">
        <f ca="1">SUM(K39:K79)</f>
        <v>593452400</v>
      </c>
      <c r="L59" s="767">
        <f ca="1">SUM(L39:L79)</f>
        <v>702952400</v>
      </c>
      <c r="M59" s="767">
        <f ca="1">SUM(H59:L59)</f>
        <v>3244262000</v>
      </c>
      <c r="N59" s="627"/>
    </row>
    <row r="60" spans="1:14" s="477" customFormat="1" ht="96" x14ac:dyDescent="0.2">
      <c r="A60" s="768" t="s">
        <v>1194</v>
      </c>
      <c r="B60" s="764"/>
      <c r="C60" s="758"/>
      <c r="D60" s="763"/>
      <c r="E60" s="759">
        <v>1</v>
      </c>
      <c r="F60" s="759">
        <v>2</v>
      </c>
      <c r="G60" s="757" t="s">
        <v>1107</v>
      </c>
      <c r="H60" s="769">
        <v>723250</v>
      </c>
      <c r="I60" s="769">
        <v>723250</v>
      </c>
      <c r="J60" s="769">
        <v>723250</v>
      </c>
      <c r="K60" s="769">
        <v>723250</v>
      </c>
      <c r="L60" s="769">
        <v>723250</v>
      </c>
      <c r="M60" s="769">
        <f>SUM(H60:L60)</f>
        <v>3616250</v>
      </c>
      <c r="N60" s="627"/>
    </row>
    <row r="61" spans="1:14" s="477" customFormat="1" ht="72" x14ac:dyDescent="0.2">
      <c r="A61" s="768" t="s">
        <v>1195</v>
      </c>
      <c r="B61" s="764"/>
      <c r="C61" s="758"/>
      <c r="D61" s="763"/>
      <c r="E61" s="759">
        <v>1</v>
      </c>
      <c r="F61" s="759">
        <v>2</v>
      </c>
      <c r="G61" s="757" t="s">
        <v>1108</v>
      </c>
      <c r="H61" s="769">
        <v>1979600</v>
      </c>
      <c r="I61" s="769">
        <v>1979600</v>
      </c>
      <c r="J61" s="769">
        <v>1979600</v>
      </c>
      <c r="K61" s="769">
        <v>1979600</v>
      </c>
      <c r="L61" s="769">
        <v>1979600</v>
      </c>
      <c r="M61" s="769">
        <f t="shared" ref="M61:M71" si="8">SUM(H61:L61)</f>
        <v>9898000</v>
      </c>
      <c r="N61" s="627"/>
    </row>
    <row r="62" spans="1:14" s="477" customFormat="1" ht="48" x14ac:dyDescent="0.2">
      <c r="A62" s="768" t="s">
        <v>1196</v>
      </c>
      <c r="B62" s="764"/>
      <c r="C62" s="758"/>
      <c r="D62" s="763"/>
      <c r="E62" s="759">
        <v>1</v>
      </c>
      <c r="F62" s="759">
        <v>2</v>
      </c>
      <c r="G62" s="757" t="s">
        <v>1108</v>
      </c>
      <c r="H62" s="769">
        <v>148670</v>
      </c>
      <c r="I62" s="769">
        <v>148670</v>
      </c>
      <c r="J62" s="769">
        <v>148670</v>
      </c>
      <c r="K62" s="769">
        <v>148670</v>
      </c>
      <c r="L62" s="769">
        <v>148670</v>
      </c>
      <c r="M62" s="769">
        <f t="shared" si="8"/>
        <v>743350</v>
      </c>
      <c r="N62" s="627"/>
    </row>
    <row r="63" spans="1:14" s="477" customFormat="1" ht="72" x14ac:dyDescent="0.2">
      <c r="A63" s="768" t="s">
        <v>1197</v>
      </c>
      <c r="B63" s="764"/>
      <c r="C63" s="758"/>
      <c r="D63" s="763"/>
      <c r="E63" s="759">
        <v>1</v>
      </c>
      <c r="F63" s="759">
        <v>2</v>
      </c>
      <c r="G63" s="757" t="s">
        <v>1109</v>
      </c>
      <c r="H63" s="769">
        <v>35700</v>
      </c>
      <c r="I63" s="769">
        <v>35700</v>
      </c>
      <c r="J63" s="769">
        <v>35700</v>
      </c>
      <c r="K63" s="769">
        <v>35700</v>
      </c>
      <c r="L63" s="769">
        <v>35700</v>
      </c>
      <c r="M63" s="769">
        <f t="shared" si="8"/>
        <v>178500</v>
      </c>
      <c r="N63" s="627"/>
    </row>
    <row r="64" spans="1:14" s="477" customFormat="1" ht="72" x14ac:dyDescent="0.2">
      <c r="A64" s="768" t="s">
        <v>1198</v>
      </c>
      <c r="B64" s="764"/>
      <c r="C64" s="758"/>
      <c r="D64" s="763"/>
      <c r="E64" s="759">
        <v>1</v>
      </c>
      <c r="F64" s="759">
        <v>2</v>
      </c>
      <c r="G64" s="757" t="s">
        <v>1109</v>
      </c>
      <c r="H64" s="769">
        <v>105510</v>
      </c>
      <c r="I64" s="769">
        <v>105510</v>
      </c>
      <c r="J64" s="769">
        <v>105510</v>
      </c>
      <c r="K64" s="769">
        <v>105510</v>
      </c>
      <c r="L64" s="769">
        <v>105510</v>
      </c>
      <c r="M64" s="769">
        <f t="shared" si="8"/>
        <v>527550</v>
      </c>
      <c r="N64" s="627"/>
    </row>
    <row r="65" spans="1:14" s="477" customFormat="1" ht="48" x14ac:dyDescent="0.2">
      <c r="A65" s="768" t="s">
        <v>1199</v>
      </c>
      <c r="B65" s="764"/>
      <c r="C65" s="758"/>
      <c r="D65" s="763"/>
      <c r="E65" s="759">
        <v>1</v>
      </c>
      <c r="F65" s="759">
        <v>2</v>
      </c>
      <c r="G65" s="757" t="s">
        <v>1108</v>
      </c>
      <c r="H65" s="769">
        <v>1200000</v>
      </c>
      <c r="I65" s="769">
        <v>1200000</v>
      </c>
      <c r="J65" s="769">
        <v>1200000</v>
      </c>
      <c r="K65" s="769">
        <v>1200000</v>
      </c>
      <c r="L65" s="769">
        <v>1200000</v>
      </c>
      <c r="M65" s="769">
        <f t="shared" si="8"/>
        <v>6000000</v>
      </c>
      <c r="N65" s="627"/>
    </row>
    <row r="66" spans="1:14" s="477" customFormat="1" ht="72" x14ac:dyDescent="0.2">
      <c r="A66" s="768" t="s">
        <v>1209</v>
      </c>
      <c r="B66" s="764"/>
      <c r="C66" s="758"/>
      <c r="D66" s="763"/>
      <c r="E66" s="759">
        <v>1</v>
      </c>
      <c r="F66" s="759">
        <v>2</v>
      </c>
      <c r="G66" s="757" t="s">
        <v>1110</v>
      </c>
      <c r="H66" s="769">
        <v>156400</v>
      </c>
      <c r="I66" s="769">
        <v>156400</v>
      </c>
      <c r="J66" s="769">
        <v>156400</v>
      </c>
      <c r="K66" s="769">
        <v>156400</v>
      </c>
      <c r="L66" s="769">
        <v>156400</v>
      </c>
      <c r="M66" s="769">
        <f t="shared" si="8"/>
        <v>782000</v>
      </c>
      <c r="N66" s="627"/>
    </row>
    <row r="67" spans="1:14" s="477" customFormat="1" ht="48" x14ac:dyDescent="0.2">
      <c r="A67" s="768" t="s">
        <v>1200</v>
      </c>
      <c r="B67" s="764"/>
      <c r="C67" s="758"/>
      <c r="D67" s="763"/>
      <c r="E67" s="759">
        <v>1</v>
      </c>
      <c r="F67" s="759">
        <v>2</v>
      </c>
      <c r="G67" s="757" t="s">
        <v>737</v>
      </c>
      <c r="H67" s="769">
        <v>79000</v>
      </c>
      <c r="I67" s="769">
        <v>79000</v>
      </c>
      <c r="J67" s="769">
        <v>79000</v>
      </c>
      <c r="K67" s="769">
        <v>79000</v>
      </c>
      <c r="L67" s="769">
        <v>79000</v>
      </c>
      <c r="M67" s="769">
        <f t="shared" si="8"/>
        <v>395000</v>
      </c>
      <c r="N67" s="627"/>
    </row>
    <row r="68" spans="1:14" s="477" customFormat="1" ht="72.75" customHeight="1" x14ac:dyDescent="0.2">
      <c r="A68" s="768" t="s">
        <v>1201</v>
      </c>
      <c r="B68" s="764"/>
      <c r="C68" s="758"/>
      <c r="D68" s="763"/>
      <c r="E68" s="759">
        <v>1</v>
      </c>
      <c r="F68" s="759">
        <v>2</v>
      </c>
      <c r="G68" s="757" t="s">
        <v>1108</v>
      </c>
      <c r="H68" s="769">
        <v>528700</v>
      </c>
      <c r="I68" s="769">
        <v>528700</v>
      </c>
      <c r="J68" s="769">
        <v>528700</v>
      </c>
      <c r="K68" s="769">
        <v>528700</v>
      </c>
      <c r="L68" s="769">
        <v>528700</v>
      </c>
      <c r="M68" s="769">
        <f t="shared" si="8"/>
        <v>2643500</v>
      </c>
      <c r="N68" s="627"/>
    </row>
    <row r="69" spans="1:14" s="477" customFormat="1" ht="48" x14ac:dyDescent="0.2">
      <c r="A69" s="768" t="s">
        <v>1202</v>
      </c>
      <c r="B69" s="764"/>
      <c r="C69" s="758"/>
      <c r="D69" s="763"/>
      <c r="E69" s="759">
        <v>1</v>
      </c>
      <c r="F69" s="759">
        <v>2</v>
      </c>
      <c r="G69" s="757" t="s">
        <v>737</v>
      </c>
      <c r="H69" s="769">
        <v>5525000</v>
      </c>
      <c r="I69" s="769">
        <v>5525000</v>
      </c>
      <c r="J69" s="769">
        <v>5525000</v>
      </c>
      <c r="K69" s="769">
        <v>5525000</v>
      </c>
      <c r="L69" s="769">
        <v>5525000</v>
      </c>
      <c r="M69" s="769">
        <f t="shared" si="8"/>
        <v>27625000</v>
      </c>
      <c r="N69" s="627"/>
    </row>
    <row r="70" spans="1:14" s="477" customFormat="1" ht="48" x14ac:dyDescent="0.2">
      <c r="A70" s="768" t="s">
        <v>1215</v>
      </c>
      <c r="B70" s="764"/>
      <c r="C70" s="758"/>
      <c r="D70" s="763"/>
      <c r="E70" s="759">
        <v>1</v>
      </c>
      <c r="F70" s="759">
        <v>2</v>
      </c>
      <c r="G70" s="757" t="s">
        <v>682</v>
      </c>
      <c r="H70" s="769">
        <v>9015300</v>
      </c>
      <c r="I70" s="769">
        <v>9015300</v>
      </c>
      <c r="J70" s="769">
        <v>9015300</v>
      </c>
      <c r="K70" s="769">
        <v>9015300</v>
      </c>
      <c r="L70" s="769">
        <v>9015300</v>
      </c>
      <c r="M70" s="769">
        <f t="shared" si="8"/>
        <v>45076500</v>
      </c>
      <c r="N70" s="627"/>
    </row>
    <row r="71" spans="1:14" s="477" customFormat="1" ht="48" x14ac:dyDescent="0.2">
      <c r="A71" s="768" t="s">
        <v>1203</v>
      </c>
      <c r="B71" s="764"/>
      <c r="C71" s="758"/>
      <c r="D71" s="763"/>
      <c r="E71" s="759">
        <v>1</v>
      </c>
      <c r="F71" s="759">
        <v>2</v>
      </c>
      <c r="G71" s="757" t="s">
        <v>1111</v>
      </c>
      <c r="H71" s="769">
        <v>175275</v>
      </c>
      <c r="I71" s="769">
        <v>175275</v>
      </c>
      <c r="J71" s="769">
        <v>175275</v>
      </c>
      <c r="K71" s="769">
        <v>175275</v>
      </c>
      <c r="L71" s="769">
        <v>175275</v>
      </c>
      <c r="M71" s="769">
        <f t="shared" si="8"/>
        <v>876375</v>
      </c>
      <c r="N71" s="627"/>
    </row>
    <row r="72" spans="1:14" s="523" customFormat="1" x14ac:dyDescent="0.2">
      <c r="A72" s="720" t="s">
        <v>938</v>
      </c>
      <c r="B72" s="721"/>
      <c r="C72" s="721"/>
      <c r="D72" s="721"/>
      <c r="E72" s="721"/>
      <c r="F72" s="721"/>
      <c r="G72" s="722"/>
      <c r="H72" s="503">
        <f t="shared" ref="H72:M72" si="9">SUM(H73,H79,H84)</f>
        <v>676588000</v>
      </c>
      <c r="I72" s="503">
        <f t="shared" si="9"/>
        <v>1080988000</v>
      </c>
      <c r="J72" s="503">
        <f t="shared" si="9"/>
        <v>419588000</v>
      </c>
      <c r="K72" s="503">
        <f t="shared" si="9"/>
        <v>456088000</v>
      </c>
      <c r="L72" s="503">
        <f t="shared" si="9"/>
        <v>465588000</v>
      </c>
      <c r="M72" s="503">
        <f t="shared" si="9"/>
        <v>3100840000</v>
      </c>
    </row>
    <row r="73" spans="1:14" s="527" customFormat="1" ht="75.75" customHeight="1" x14ac:dyDescent="0.2">
      <c r="A73" s="524" t="s">
        <v>1112</v>
      </c>
      <c r="B73" s="595" t="s">
        <v>633</v>
      </c>
      <c r="C73" s="528" t="s">
        <v>688</v>
      </c>
      <c r="D73" s="524"/>
      <c r="E73" s="595" t="s">
        <v>526</v>
      </c>
      <c r="F73" s="595">
        <v>3</v>
      </c>
      <c r="G73" s="610" t="s">
        <v>633</v>
      </c>
      <c r="H73" s="507">
        <f>SUM(H75:H78)</f>
        <v>56375000</v>
      </c>
      <c r="I73" s="507">
        <f>SUM(I74:I78)</f>
        <v>116375000</v>
      </c>
      <c r="J73" s="507">
        <f>SUM(J74:J78)</f>
        <v>58375000</v>
      </c>
      <c r="K73" s="507">
        <f>SUM(K74:K78)</f>
        <v>58375000</v>
      </c>
      <c r="L73" s="507">
        <f>SUM(L74:L78)</f>
        <v>108375000</v>
      </c>
      <c r="M73" s="507">
        <f>SUM(M74:M78)</f>
        <v>399875000</v>
      </c>
    </row>
    <row r="74" spans="1:14" ht="108" customHeight="1" x14ac:dyDescent="0.2">
      <c r="A74" s="297" t="s">
        <v>1113</v>
      </c>
      <c r="B74" s="472" t="s">
        <v>632</v>
      </c>
      <c r="C74" s="472" t="s">
        <v>688</v>
      </c>
      <c r="D74" s="297" t="s">
        <v>872</v>
      </c>
      <c r="E74" s="473" t="s">
        <v>526</v>
      </c>
      <c r="F74" s="473">
        <v>5</v>
      </c>
      <c r="G74" s="611" t="s">
        <v>632</v>
      </c>
      <c r="H74" s="508">
        <v>2000000</v>
      </c>
      <c r="I74" s="508">
        <v>10000000</v>
      </c>
      <c r="J74" s="508">
        <v>2000000</v>
      </c>
      <c r="K74" s="508">
        <v>2000000</v>
      </c>
      <c r="L74" s="508">
        <v>2000000</v>
      </c>
      <c r="M74" s="508">
        <f>SUM(H74:L74)</f>
        <v>18000000</v>
      </c>
    </row>
    <row r="75" spans="1:14" ht="114.75" customHeight="1" x14ac:dyDescent="0.2">
      <c r="A75" s="297" t="s">
        <v>1114</v>
      </c>
      <c r="B75" s="472" t="s">
        <v>634</v>
      </c>
      <c r="C75" s="472" t="s">
        <v>688</v>
      </c>
      <c r="D75" s="297"/>
      <c r="E75" s="473" t="s">
        <v>527</v>
      </c>
      <c r="F75" s="473">
        <v>5</v>
      </c>
      <c r="G75" s="297" t="s">
        <v>634</v>
      </c>
      <c r="H75" s="508">
        <v>1000000</v>
      </c>
      <c r="I75" s="508">
        <v>1000000</v>
      </c>
      <c r="J75" s="508">
        <v>1000000</v>
      </c>
      <c r="K75" s="508">
        <v>1000000</v>
      </c>
      <c r="L75" s="508">
        <v>1000000</v>
      </c>
      <c r="M75" s="508">
        <f t="shared" si="2"/>
        <v>5000000</v>
      </c>
    </row>
    <row r="76" spans="1:14" ht="59.25" customHeight="1" x14ac:dyDescent="0.2">
      <c r="A76" s="297" t="s">
        <v>1115</v>
      </c>
      <c r="B76" s="472" t="s">
        <v>642</v>
      </c>
      <c r="C76" s="472" t="s">
        <v>688</v>
      </c>
      <c r="D76" s="297"/>
      <c r="E76" s="472">
        <v>1</v>
      </c>
      <c r="F76" s="473">
        <v>5</v>
      </c>
      <c r="G76" s="297" t="s">
        <v>967</v>
      </c>
      <c r="H76" s="485">
        <v>50000000</v>
      </c>
      <c r="I76" s="485">
        <v>100000000</v>
      </c>
      <c r="J76" s="485">
        <v>50000000</v>
      </c>
      <c r="K76" s="485">
        <v>50000000</v>
      </c>
      <c r="L76" s="485">
        <v>100000000</v>
      </c>
      <c r="M76" s="486">
        <f t="shared" si="2"/>
        <v>350000000</v>
      </c>
    </row>
    <row r="77" spans="1:14" ht="108" customHeight="1" x14ac:dyDescent="0.2">
      <c r="A77" s="243" t="s">
        <v>1116</v>
      </c>
      <c r="B77" s="472" t="s">
        <v>642</v>
      </c>
      <c r="C77" s="472" t="s">
        <v>688</v>
      </c>
      <c r="D77" s="243"/>
      <c r="E77" s="472">
        <v>1</v>
      </c>
      <c r="F77" s="473">
        <v>5</v>
      </c>
      <c r="G77" s="297" t="s">
        <v>967</v>
      </c>
      <c r="H77" s="485">
        <v>5000000</v>
      </c>
      <c r="I77" s="485">
        <v>5000000</v>
      </c>
      <c r="J77" s="485">
        <v>5000000</v>
      </c>
      <c r="K77" s="485">
        <v>5000000</v>
      </c>
      <c r="L77" s="485">
        <v>5000000</v>
      </c>
      <c r="M77" s="486">
        <f t="shared" si="2"/>
        <v>25000000</v>
      </c>
    </row>
    <row r="78" spans="1:14" ht="62.25" customHeight="1" x14ac:dyDescent="0.2">
      <c r="A78" s="243" t="s">
        <v>1117</v>
      </c>
      <c r="B78" s="472"/>
      <c r="C78" s="472"/>
      <c r="D78" s="243"/>
      <c r="E78" s="472">
        <v>1</v>
      </c>
      <c r="F78" s="473">
        <v>5</v>
      </c>
      <c r="G78" s="609" t="s">
        <v>974</v>
      </c>
      <c r="H78" s="499">
        <f>1500000/4</f>
        <v>375000</v>
      </c>
      <c r="I78" s="499">
        <f>1500000/4</f>
        <v>375000</v>
      </c>
      <c r="J78" s="499">
        <f>1500000/4</f>
        <v>375000</v>
      </c>
      <c r="K78" s="499">
        <f>1500000/4</f>
        <v>375000</v>
      </c>
      <c r="L78" s="499">
        <f>1500000/4</f>
        <v>375000</v>
      </c>
      <c r="M78" s="499">
        <f>SUM(H78:L78)</f>
        <v>1875000</v>
      </c>
    </row>
    <row r="79" spans="1:14" s="477" customFormat="1" ht="92.25" customHeight="1" x14ac:dyDescent="0.2">
      <c r="A79" s="524" t="s">
        <v>1118</v>
      </c>
      <c r="B79" s="595"/>
      <c r="C79" s="528"/>
      <c r="D79" s="524"/>
      <c r="E79" s="595" t="s">
        <v>526</v>
      </c>
      <c r="F79" s="595">
        <v>5</v>
      </c>
      <c r="G79" s="610" t="s">
        <v>633</v>
      </c>
      <c r="H79" s="507">
        <f>SUM(H80:H83)</f>
        <v>5250000</v>
      </c>
      <c r="I79" s="507">
        <f>SUM(I80:I83)</f>
        <v>32250000</v>
      </c>
      <c r="J79" s="507">
        <f>SUM(J80:J83)</f>
        <v>31250000</v>
      </c>
      <c r="K79" s="507">
        <f>SUM(K80:K83)</f>
        <v>31250000</v>
      </c>
      <c r="L79" s="507">
        <f>L80+L81+L82+L83</f>
        <v>31250000</v>
      </c>
      <c r="M79" s="507">
        <f>SUM(M80:M83)</f>
        <v>131250000</v>
      </c>
    </row>
    <row r="80" spans="1:14" s="477" customFormat="1" ht="170.25" customHeight="1" x14ac:dyDescent="0.2">
      <c r="A80" s="757" t="s">
        <v>1119</v>
      </c>
      <c r="B80" s="758" t="s">
        <v>832</v>
      </c>
      <c r="C80" s="758" t="s">
        <v>688</v>
      </c>
      <c r="D80" s="757" t="s">
        <v>759</v>
      </c>
      <c r="E80" s="758" t="s">
        <v>526</v>
      </c>
      <c r="F80" s="758">
        <v>5</v>
      </c>
      <c r="G80" s="762" t="s">
        <v>635</v>
      </c>
      <c r="H80" s="476" t="s">
        <v>41</v>
      </c>
      <c r="I80" s="476">
        <f>9000000+9000000+9000000</f>
        <v>27000000</v>
      </c>
      <c r="J80" s="476">
        <f t="shared" ref="J80:L80" si="10">9000000+9000000+9000000</f>
        <v>27000000</v>
      </c>
      <c r="K80" s="476">
        <f t="shared" si="10"/>
        <v>27000000</v>
      </c>
      <c r="L80" s="476">
        <f t="shared" si="10"/>
        <v>27000000</v>
      </c>
      <c r="M80" s="476">
        <f t="shared" si="2"/>
        <v>108000000</v>
      </c>
    </row>
    <row r="81" spans="1:13" s="530" customFormat="1" ht="153" customHeight="1" x14ac:dyDescent="0.2">
      <c r="A81" s="757" t="s">
        <v>1120</v>
      </c>
      <c r="B81" s="758" t="s">
        <v>636</v>
      </c>
      <c r="C81" s="758" t="s">
        <v>688</v>
      </c>
      <c r="D81" s="757"/>
      <c r="E81" s="758" t="s">
        <v>527</v>
      </c>
      <c r="F81" s="758">
        <v>5</v>
      </c>
      <c r="G81" s="757" t="s">
        <v>636</v>
      </c>
      <c r="H81" s="476">
        <v>2000000</v>
      </c>
      <c r="I81" s="476">
        <v>2000000</v>
      </c>
      <c r="J81" s="476">
        <v>2000000</v>
      </c>
      <c r="K81" s="476">
        <v>2000000</v>
      </c>
      <c r="L81" s="476">
        <v>2000000</v>
      </c>
      <c r="M81" s="476">
        <f t="shared" si="2"/>
        <v>10000000</v>
      </c>
    </row>
    <row r="82" spans="1:13" s="527" customFormat="1" ht="103.5" customHeight="1" x14ac:dyDescent="0.2">
      <c r="A82" s="757" t="s">
        <v>1121</v>
      </c>
      <c r="B82" s="758" t="s">
        <v>659</v>
      </c>
      <c r="C82" s="758" t="s">
        <v>688</v>
      </c>
      <c r="D82" s="757"/>
      <c r="E82" s="759">
        <v>2</v>
      </c>
      <c r="F82" s="759">
        <v>5</v>
      </c>
      <c r="G82" s="757" t="s">
        <v>659</v>
      </c>
      <c r="H82" s="761">
        <v>2000000</v>
      </c>
      <c r="I82" s="761">
        <v>2000000</v>
      </c>
      <c r="J82" s="769">
        <v>1000000</v>
      </c>
      <c r="K82" s="761">
        <v>1000000</v>
      </c>
      <c r="L82" s="761">
        <v>1000000</v>
      </c>
      <c r="M82" s="761">
        <f t="shared" ref="M82:M90" si="11">SUM(H82:L82)</f>
        <v>7000000</v>
      </c>
    </row>
    <row r="83" spans="1:13" s="527" customFormat="1" ht="153.75" customHeight="1" x14ac:dyDescent="0.2">
      <c r="A83" s="757" t="s">
        <v>1122</v>
      </c>
      <c r="B83" s="758"/>
      <c r="C83" s="758"/>
      <c r="D83" s="757"/>
      <c r="E83" s="759">
        <v>1</v>
      </c>
      <c r="F83" s="759">
        <v>5</v>
      </c>
      <c r="G83" s="762" t="s">
        <v>1012</v>
      </c>
      <c r="H83" s="499">
        <f>5000000/4</f>
        <v>1250000</v>
      </c>
      <c r="I83" s="499">
        <f t="shared" ref="I83:L83" si="12">5000000/4</f>
        <v>1250000</v>
      </c>
      <c r="J83" s="499">
        <f t="shared" si="12"/>
        <v>1250000</v>
      </c>
      <c r="K83" s="499">
        <f t="shared" si="12"/>
        <v>1250000</v>
      </c>
      <c r="L83" s="499">
        <f t="shared" si="12"/>
        <v>1250000</v>
      </c>
      <c r="M83" s="761">
        <f>SUM(H83:L83)</f>
        <v>6250000</v>
      </c>
    </row>
    <row r="84" spans="1:13" ht="102.75" customHeight="1" x14ac:dyDescent="0.2">
      <c r="A84" s="524" t="s">
        <v>1123</v>
      </c>
      <c r="B84" s="595"/>
      <c r="C84" s="528"/>
      <c r="D84" s="524"/>
      <c r="E84" s="525" t="s">
        <v>526</v>
      </c>
      <c r="F84" s="525">
        <v>5</v>
      </c>
      <c r="G84" s="526" t="s">
        <v>574</v>
      </c>
      <c r="H84" s="507">
        <f>SUM(H85:H91)</f>
        <v>614963000</v>
      </c>
      <c r="I84" s="507">
        <f>SUM(I85:I91)</f>
        <v>932363000</v>
      </c>
      <c r="J84" s="507">
        <f>SUM(J85:J91)</f>
        <v>329963000</v>
      </c>
      <c r="K84" s="507">
        <f>SUM(K85:K91)</f>
        <v>366463000</v>
      </c>
      <c r="L84" s="507">
        <f>L85+L86+L87+L88+L89+L90+L91</f>
        <v>325963000</v>
      </c>
      <c r="M84" s="507">
        <f>M85+M86+M87+M88+M89+M90+M91</f>
        <v>2569715000</v>
      </c>
    </row>
    <row r="85" spans="1:13" s="492" customFormat="1" ht="59.25" customHeight="1" x14ac:dyDescent="0.2">
      <c r="A85" s="297" t="s">
        <v>1124</v>
      </c>
      <c r="B85" s="472" t="s">
        <v>574</v>
      </c>
      <c r="C85" s="472" t="s">
        <v>688</v>
      </c>
      <c r="D85" s="297"/>
      <c r="E85" s="473" t="s">
        <v>42</v>
      </c>
      <c r="F85" s="473">
        <v>5</v>
      </c>
      <c r="G85" s="297" t="s">
        <v>574</v>
      </c>
      <c r="H85" s="508">
        <v>30000000</v>
      </c>
      <c r="I85" s="508">
        <v>30000000</v>
      </c>
      <c r="J85" s="508">
        <v>30000000</v>
      </c>
      <c r="K85" s="508">
        <v>30000000</v>
      </c>
      <c r="L85" s="508">
        <v>30000000</v>
      </c>
      <c r="M85" s="508">
        <f>SUM(H85:L85)</f>
        <v>150000000</v>
      </c>
    </row>
    <row r="86" spans="1:13" ht="117.75" customHeight="1" x14ac:dyDescent="0.2">
      <c r="A86" s="297" t="s">
        <v>1125</v>
      </c>
      <c r="B86" s="472" t="s">
        <v>831</v>
      </c>
      <c r="C86" s="472" t="s">
        <v>688</v>
      </c>
      <c r="D86" s="297" t="s">
        <v>873</v>
      </c>
      <c r="E86" s="473" t="s">
        <v>42</v>
      </c>
      <c r="F86" s="473">
        <v>5</v>
      </c>
      <c r="G86" s="609" t="s">
        <v>1218</v>
      </c>
      <c r="H86" s="508">
        <v>200000000</v>
      </c>
      <c r="I86" s="508">
        <v>200000000</v>
      </c>
      <c r="J86" s="508">
        <v>200000000</v>
      </c>
      <c r="K86" s="508">
        <v>200000000</v>
      </c>
      <c r="L86" s="508">
        <v>200000000</v>
      </c>
      <c r="M86" s="508">
        <f>SUM(H86:L86)</f>
        <v>1000000000</v>
      </c>
    </row>
    <row r="87" spans="1:13" ht="78.75" customHeight="1" x14ac:dyDescent="0.2">
      <c r="A87" s="757" t="s">
        <v>1126</v>
      </c>
      <c r="B87" s="758" t="s">
        <v>836</v>
      </c>
      <c r="C87" s="758" t="s">
        <v>688</v>
      </c>
      <c r="D87" s="757" t="s">
        <v>762</v>
      </c>
      <c r="E87" s="759">
        <v>2</v>
      </c>
      <c r="F87" s="759">
        <v>5</v>
      </c>
      <c r="G87" s="757" t="s">
        <v>898</v>
      </c>
      <c r="H87" s="761">
        <v>308000000</v>
      </c>
      <c r="I87" s="761">
        <v>625400000</v>
      </c>
      <c r="J87" s="761">
        <f>23000000</f>
        <v>23000000</v>
      </c>
      <c r="K87" s="761">
        <v>59500000</v>
      </c>
      <c r="L87" s="761">
        <v>19000000</v>
      </c>
      <c r="M87" s="761">
        <f>H87+I87+J87+K87+L87</f>
        <v>1034900000</v>
      </c>
    </row>
    <row r="88" spans="1:13" ht="60.75" customHeight="1" x14ac:dyDescent="0.2">
      <c r="A88" s="297" t="s">
        <v>1127</v>
      </c>
      <c r="B88" s="472" t="s">
        <v>836</v>
      </c>
      <c r="C88" s="472" t="s">
        <v>688</v>
      </c>
      <c r="D88" s="297" t="s">
        <v>760</v>
      </c>
      <c r="E88" s="473">
        <v>2</v>
      </c>
      <c r="F88" s="473">
        <v>5</v>
      </c>
      <c r="G88" s="297" t="s">
        <v>898</v>
      </c>
      <c r="H88" s="508">
        <v>25000000</v>
      </c>
      <c r="I88" s="508">
        <v>25000000</v>
      </c>
      <c r="J88" s="508">
        <v>25000000</v>
      </c>
      <c r="K88" s="508">
        <v>25000000</v>
      </c>
      <c r="L88" s="508">
        <v>25000000</v>
      </c>
      <c r="M88" s="508">
        <f t="shared" si="11"/>
        <v>125000000</v>
      </c>
    </row>
    <row r="89" spans="1:13" ht="102.75" customHeight="1" x14ac:dyDescent="0.2">
      <c r="A89" s="297" t="s">
        <v>1128</v>
      </c>
      <c r="B89" s="472" t="s">
        <v>572</v>
      </c>
      <c r="C89" s="472" t="s">
        <v>688</v>
      </c>
      <c r="D89" s="297"/>
      <c r="E89" s="473">
        <v>3</v>
      </c>
      <c r="F89" s="473">
        <v>5</v>
      </c>
      <c r="G89" s="297" t="s">
        <v>572</v>
      </c>
      <c r="H89" s="508">
        <v>10000000</v>
      </c>
      <c r="I89" s="508">
        <v>10000000</v>
      </c>
      <c r="J89" s="508">
        <v>10000000</v>
      </c>
      <c r="K89" s="508">
        <v>10000000</v>
      </c>
      <c r="L89" s="508">
        <v>10000000</v>
      </c>
      <c r="M89" s="508">
        <f t="shared" si="11"/>
        <v>50000000</v>
      </c>
    </row>
    <row r="90" spans="1:13" ht="80.25" customHeight="1" x14ac:dyDescent="0.2">
      <c r="A90" s="297" t="s">
        <v>1129</v>
      </c>
      <c r="B90" s="472" t="s">
        <v>576</v>
      </c>
      <c r="C90" s="472" t="s">
        <v>688</v>
      </c>
      <c r="D90" s="297"/>
      <c r="E90" s="473">
        <v>3</v>
      </c>
      <c r="F90" s="473">
        <v>5</v>
      </c>
      <c r="G90" s="297" t="s">
        <v>576</v>
      </c>
      <c r="H90" s="508">
        <v>37477000</v>
      </c>
      <c r="I90" s="508">
        <v>37477000</v>
      </c>
      <c r="J90" s="508">
        <v>37477000</v>
      </c>
      <c r="K90" s="508">
        <v>37477000</v>
      </c>
      <c r="L90" s="508">
        <v>37477000</v>
      </c>
      <c r="M90" s="508">
        <f t="shared" si="11"/>
        <v>187385000</v>
      </c>
    </row>
    <row r="91" spans="1:13" ht="78" customHeight="1" x14ac:dyDescent="0.2">
      <c r="A91" s="629" t="s">
        <v>1130</v>
      </c>
      <c r="B91" s="475"/>
      <c r="C91" s="475"/>
      <c r="D91" s="552"/>
      <c r="E91" s="630">
        <v>1</v>
      </c>
      <c r="F91" s="630">
        <v>5</v>
      </c>
      <c r="G91" s="631" t="s">
        <v>1217</v>
      </c>
      <c r="H91" s="513">
        <v>4486000</v>
      </c>
      <c r="I91" s="513">
        <v>4486000</v>
      </c>
      <c r="J91" s="513">
        <v>4486000</v>
      </c>
      <c r="K91" s="513">
        <v>4486000</v>
      </c>
      <c r="L91" s="513">
        <v>4486000</v>
      </c>
      <c r="M91" s="513">
        <f>SUM(H91:L91)</f>
        <v>22430000</v>
      </c>
    </row>
    <row r="92" spans="1:13" ht="103.5" customHeight="1" x14ac:dyDescent="0.2">
      <c r="A92" s="757" t="s">
        <v>1148</v>
      </c>
      <c r="B92" s="758"/>
      <c r="C92" s="758"/>
      <c r="D92" s="757"/>
      <c r="E92" s="759" t="s">
        <v>42</v>
      </c>
      <c r="F92" s="759">
        <v>5</v>
      </c>
      <c r="G92" s="762" t="s">
        <v>1216</v>
      </c>
      <c r="H92" s="770">
        <v>0</v>
      </c>
      <c r="I92" s="770">
        <v>52030000</v>
      </c>
      <c r="J92" s="770">
        <v>52030000</v>
      </c>
      <c r="K92" s="770">
        <v>52030000</v>
      </c>
      <c r="L92" s="770">
        <v>52030000</v>
      </c>
      <c r="M92" s="771">
        <f t="shared" ref="M92:M94" si="13">SUM(H92:L92)</f>
        <v>208120000</v>
      </c>
    </row>
    <row r="93" spans="1:13" ht="108" customHeight="1" x14ac:dyDescent="0.2">
      <c r="A93" s="757" t="s">
        <v>1149</v>
      </c>
      <c r="B93" s="758"/>
      <c r="C93" s="758"/>
      <c r="D93" s="757"/>
      <c r="E93" s="759" t="s">
        <v>42</v>
      </c>
      <c r="F93" s="759">
        <v>5</v>
      </c>
      <c r="G93" s="762" t="s">
        <v>1216</v>
      </c>
      <c r="H93" s="770">
        <v>0</v>
      </c>
      <c r="I93" s="770">
        <v>15000000</v>
      </c>
      <c r="J93" s="770">
        <v>15000000</v>
      </c>
      <c r="K93" s="770">
        <v>15000000</v>
      </c>
      <c r="L93" s="770">
        <v>15000000</v>
      </c>
      <c r="M93" s="771">
        <f t="shared" si="13"/>
        <v>60000000</v>
      </c>
    </row>
    <row r="94" spans="1:13" ht="77.25" customHeight="1" x14ac:dyDescent="0.2">
      <c r="A94" s="757" t="s">
        <v>1211</v>
      </c>
      <c r="B94" s="758"/>
      <c r="C94" s="758"/>
      <c r="D94" s="757"/>
      <c r="E94" s="759">
        <v>3</v>
      </c>
      <c r="F94" s="759">
        <v>5</v>
      </c>
      <c r="G94" s="762" t="s">
        <v>1212</v>
      </c>
      <c r="H94" s="770">
        <v>0</v>
      </c>
      <c r="I94" s="770">
        <v>71610200</v>
      </c>
      <c r="J94" s="770">
        <v>71610200</v>
      </c>
      <c r="K94" s="770">
        <v>71610200</v>
      </c>
      <c r="L94" s="770">
        <v>71610200</v>
      </c>
      <c r="M94" s="770">
        <f t="shared" si="13"/>
        <v>286440800</v>
      </c>
    </row>
    <row r="95" spans="1:13" ht="24.75" customHeight="1" x14ac:dyDescent="0.2">
      <c r="A95" s="552"/>
      <c r="B95" s="475"/>
      <c r="C95" s="475"/>
      <c r="D95" s="552"/>
      <c r="G95" s="632"/>
      <c r="H95" s="633"/>
      <c r="I95" s="633"/>
      <c r="J95" s="633"/>
      <c r="K95" s="633"/>
      <c r="L95" s="633"/>
      <c r="M95" s="633"/>
    </row>
    <row r="96" spans="1:13" x14ac:dyDescent="0.2">
      <c r="A96" s="533" t="s">
        <v>689</v>
      </c>
      <c r="B96" s="620" t="s">
        <v>690</v>
      </c>
      <c r="C96" s="475"/>
      <c r="D96" s="533"/>
      <c r="G96" s="533"/>
      <c r="H96" s="534"/>
      <c r="I96" s="516"/>
      <c r="J96" s="450" t="s">
        <v>690</v>
      </c>
    </row>
    <row r="97" spans="1:13" x14ac:dyDescent="0.2">
      <c r="A97" s="447" t="s">
        <v>691</v>
      </c>
      <c r="B97" s="446" t="s">
        <v>662</v>
      </c>
      <c r="C97" s="446"/>
      <c r="D97" s="447"/>
      <c r="G97" s="447"/>
      <c r="H97" s="477"/>
      <c r="I97" s="477"/>
      <c r="J97" s="447" t="s">
        <v>662</v>
      </c>
      <c r="K97" s="447"/>
      <c r="L97" s="446"/>
      <c r="M97" s="447"/>
    </row>
    <row r="98" spans="1:13" ht="21" customHeight="1" x14ac:dyDescent="0.2">
      <c r="A98" s="447" t="s">
        <v>692</v>
      </c>
      <c r="B98" s="447"/>
      <c r="C98" s="447"/>
      <c r="D98" s="447"/>
      <c r="E98" s="447"/>
      <c r="F98" s="447"/>
      <c r="G98" s="447"/>
      <c r="I98" s="477"/>
      <c r="J98" s="447" t="s">
        <v>663</v>
      </c>
      <c r="K98" s="447"/>
      <c r="L98" s="446"/>
      <c r="M98" s="447"/>
    </row>
    <row r="99" spans="1:13" ht="21.6" customHeight="1" x14ac:dyDescent="0.2">
      <c r="A99" s="447" t="s">
        <v>973</v>
      </c>
      <c r="B99" s="446" t="s">
        <v>664</v>
      </c>
      <c r="C99" s="446"/>
      <c r="D99" s="447"/>
      <c r="E99" s="447"/>
      <c r="F99" s="447"/>
      <c r="G99" s="447"/>
      <c r="H99" s="447"/>
      <c r="I99" s="447"/>
      <c r="J99" s="447" t="s">
        <v>664</v>
      </c>
      <c r="K99" s="478"/>
      <c r="L99" s="478"/>
      <c r="M99" s="478"/>
    </row>
    <row r="100" spans="1:13" ht="21.6" customHeight="1" x14ac:dyDescent="0.2">
      <c r="A100" s="447" t="s">
        <v>693</v>
      </c>
      <c r="B100" s="446" t="s">
        <v>665</v>
      </c>
      <c r="C100" s="446"/>
      <c r="D100" s="447"/>
      <c r="G100" s="447"/>
      <c r="H100" s="477"/>
      <c r="I100" s="477"/>
      <c r="J100" s="447" t="s">
        <v>665</v>
      </c>
      <c r="K100" s="447"/>
      <c r="L100" s="446"/>
      <c r="M100" s="447"/>
    </row>
    <row r="101" spans="1:13" ht="20.45" customHeight="1" x14ac:dyDescent="0.2">
      <c r="A101" s="447" t="s">
        <v>694</v>
      </c>
      <c r="B101" s="446"/>
      <c r="C101" s="446"/>
      <c r="D101" s="447"/>
      <c r="E101" s="447"/>
      <c r="F101" s="447"/>
      <c r="G101" s="478"/>
      <c r="J101" s="447"/>
      <c r="K101" s="447"/>
      <c r="L101" s="446"/>
      <c r="M101" s="447"/>
    </row>
    <row r="102" spans="1:13" ht="24" customHeight="1" x14ac:dyDescent="0.2">
      <c r="A102" s="447" t="s">
        <v>699</v>
      </c>
      <c r="B102" s="447"/>
      <c r="C102" s="447"/>
      <c r="D102" s="447"/>
      <c r="E102" s="447"/>
      <c r="F102" s="447"/>
      <c r="G102" s="447"/>
    </row>
  </sheetData>
  <mergeCells count="9">
    <mergeCell ref="N55:N58"/>
    <mergeCell ref="A72:G72"/>
    <mergeCell ref="A1:M1"/>
    <mergeCell ref="A2:M2"/>
    <mergeCell ref="A4:G4"/>
    <mergeCell ref="H4:M4"/>
    <mergeCell ref="A6:G6"/>
    <mergeCell ref="A7:G7"/>
    <mergeCell ref="A44:G44"/>
  </mergeCells>
  <pageMargins left="0.19685039370078741" right="0.19685039370078741" top="0.74803149606299213" bottom="0.74803149606299213" header="0.31496062992125984" footer="0.31496062992125984"/>
  <pageSetup scale="73" orientation="landscape" r:id="rId1"/>
  <rowBreaks count="8" manualBreakCount="8">
    <brk id="14" max="12" man="1"/>
    <brk id="35" max="12" man="1"/>
    <brk id="52" max="12" man="1"/>
    <brk id="71" max="12" man="1"/>
    <brk id="77" max="12" man="1"/>
    <brk id="81" max="12" man="1"/>
    <brk id="86" max="12" man="1"/>
    <brk id="92" max="1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18"/>
  <sheetViews>
    <sheetView view="pageBreakPreview" zoomScaleNormal="60" zoomScaleSheetLayoutView="100" zoomScalePageLayoutView="80" workbookViewId="0">
      <selection activeCell="C8" sqref="C8"/>
    </sheetView>
  </sheetViews>
  <sheetFormatPr defaultColWidth="9" defaultRowHeight="24" x14ac:dyDescent="0.2"/>
  <cols>
    <col min="1" max="1" width="23.5" style="447" customWidth="1"/>
    <col min="2" max="2" width="17.5" style="447" customWidth="1"/>
    <col min="3" max="3" width="9.75" style="447" customWidth="1"/>
    <col min="4" max="4" width="29" style="446" customWidth="1"/>
    <col min="5" max="6" width="9.375" style="446" customWidth="1"/>
    <col min="7" max="7" width="9.5" style="446" customWidth="1"/>
    <col min="8" max="8" width="9.25" style="446" customWidth="1"/>
    <col min="9" max="9" width="8.75" style="446" customWidth="1"/>
    <col min="10" max="10" width="15" style="578" customWidth="1"/>
    <col min="11" max="12" width="9" style="447" customWidth="1"/>
    <col min="13" max="16384" width="9" style="447"/>
  </cols>
  <sheetData>
    <row r="1" spans="1:10" x14ac:dyDescent="0.2">
      <c r="B1" s="446"/>
      <c r="C1" s="446"/>
      <c r="D1" s="478"/>
      <c r="E1" s="448"/>
      <c r="F1" s="449"/>
      <c r="G1" s="449"/>
      <c r="H1" s="449"/>
      <c r="I1" s="449"/>
      <c r="J1" s="579" t="s">
        <v>899</v>
      </c>
    </row>
    <row r="2" spans="1:10" x14ac:dyDescent="0.2">
      <c r="A2" s="646" t="s">
        <v>1082</v>
      </c>
      <c r="B2" s="646"/>
      <c r="C2" s="646"/>
      <c r="D2" s="646"/>
      <c r="E2" s="646"/>
      <c r="F2" s="646"/>
      <c r="G2" s="646"/>
      <c r="H2" s="646"/>
      <c r="I2" s="646"/>
      <c r="J2" s="646"/>
    </row>
    <row r="3" spans="1:10" x14ac:dyDescent="0.2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</row>
    <row r="4" spans="1:10" x14ac:dyDescent="0.2">
      <c r="A4" s="451" t="s">
        <v>1038</v>
      </c>
      <c r="B4" s="578"/>
      <c r="C4" s="578"/>
      <c r="D4" s="450"/>
      <c r="E4" s="452"/>
      <c r="F4" s="452"/>
      <c r="G4" s="452"/>
      <c r="H4" s="452"/>
      <c r="I4" s="452"/>
      <c r="J4" s="452"/>
    </row>
    <row r="5" spans="1:10" s="453" customFormat="1" x14ac:dyDescent="0.2">
      <c r="A5" s="644" t="s">
        <v>670</v>
      </c>
      <c r="B5" s="591" t="s">
        <v>667</v>
      </c>
      <c r="C5" s="642" t="s">
        <v>1131</v>
      </c>
      <c r="D5" s="591" t="s">
        <v>292</v>
      </c>
      <c r="E5" s="732" t="s">
        <v>1</v>
      </c>
      <c r="F5" s="732"/>
      <c r="G5" s="732"/>
      <c r="H5" s="732"/>
      <c r="I5" s="732"/>
      <c r="J5" s="732"/>
    </row>
    <row r="6" spans="1:10" s="453" customFormat="1" x14ac:dyDescent="0.2">
      <c r="A6" s="645"/>
      <c r="B6" s="592"/>
      <c r="C6" s="643"/>
      <c r="D6" s="592" t="s">
        <v>667</v>
      </c>
      <c r="E6" s="454" t="s">
        <v>1003</v>
      </c>
      <c r="F6" s="454" t="s">
        <v>1004</v>
      </c>
      <c r="G6" s="454" t="s">
        <v>1005</v>
      </c>
      <c r="H6" s="454" t="s">
        <v>1006</v>
      </c>
      <c r="I6" s="454" t="s">
        <v>1007</v>
      </c>
      <c r="J6" s="455" t="s">
        <v>1010</v>
      </c>
    </row>
    <row r="7" spans="1:10" s="585" customFormat="1" ht="48" customHeight="1" x14ac:dyDescent="0.2">
      <c r="A7" s="733" t="s">
        <v>1041</v>
      </c>
      <c r="B7" s="730" t="s">
        <v>995</v>
      </c>
      <c r="C7" s="628" t="s">
        <v>1132</v>
      </c>
      <c r="D7" s="479" t="s">
        <v>900</v>
      </c>
      <c r="E7" s="457">
        <v>2</v>
      </c>
      <c r="F7" s="457">
        <v>2</v>
      </c>
      <c r="G7" s="457">
        <v>2</v>
      </c>
      <c r="H7" s="457">
        <v>2</v>
      </c>
      <c r="I7" s="457">
        <v>2</v>
      </c>
      <c r="J7" s="458">
        <v>2</v>
      </c>
    </row>
    <row r="8" spans="1:10" s="585" customFormat="1" ht="81" customHeight="1" x14ac:dyDescent="0.2">
      <c r="A8" s="734"/>
      <c r="B8" s="731"/>
      <c r="C8" s="628" t="s">
        <v>1132</v>
      </c>
      <c r="D8" s="479" t="s">
        <v>1140</v>
      </c>
      <c r="E8" s="457">
        <v>5</v>
      </c>
      <c r="F8" s="457">
        <v>5</v>
      </c>
      <c r="G8" s="457">
        <v>5</v>
      </c>
      <c r="H8" s="457">
        <v>5</v>
      </c>
      <c r="I8" s="457">
        <v>5</v>
      </c>
      <c r="J8" s="458">
        <v>5</v>
      </c>
    </row>
    <row r="9" spans="1:10" s="585" customFormat="1" ht="54.75" customHeight="1" x14ac:dyDescent="0.2">
      <c r="A9" s="734"/>
      <c r="B9" s="731"/>
      <c r="C9" s="628" t="s">
        <v>1135</v>
      </c>
      <c r="D9" s="479" t="s">
        <v>1061</v>
      </c>
      <c r="E9" s="457">
        <v>100</v>
      </c>
      <c r="F9" s="457">
        <v>100</v>
      </c>
      <c r="G9" s="457">
        <v>100</v>
      </c>
      <c r="H9" s="457">
        <v>100</v>
      </c>
      <c r="I9" s="457">
        <v>100</v>
      </c>
      <c r="J9" s="458">
        <f>SUM(E9:I9)</f>
        <v>500</v>
      </c>
    </row>
    <row r="10" spans="1:10" s="585" customFormat="1" ht="48" x14ac:dyDescent="0.2">
      <c r="A10" s="734"/>
      <c r="B10" s="731"/>
      <c r="C10" s="628" t="s">
        <v>1132</v>
      </c>
      <c r="D10" s="479" t="s">
        <v>901</v>
      </c>
      <c r="E10" s="457">
        <v>10</v>
      </c>
      <c r="F10" s="457">
        <v>10</v>
      </c>
      <c r="G10" s="457">
        <v>10</v>
      </c>
      <c r="H10" s="457">
        <v>10</v>
      </c>
      <c r="I10" s="457">
        <v>10</v>
      </c>
      <c r="J10" s="458">
        <v>10</v>
      </c>
    </row>
    <row r="11" spans="1:10" s="585" customFormat="1" ht="72" x14ac:dyDescent="0.2">
      <c r="A11" s="581"/>
      <c r="B11" s="481"/>
      <c r="C11" s="628" t="s">
        <v>1132</v>
      </c>
      <c r="D11" s="483" t="s">
        <v>985</v>
      </c>
      <c r="E11" s="457">
        <v>20</v>
      </c>
      <c r="F11" s="457">
        <v>20</v>
      </c>
      <c r="G11" s="457">
        <v>20</v>
      </c>
      <c r="H11" s="457">
        <v>20</v>
      </c>
      <c r="I11" s="457">
        <v>20</v>
      </c>
      <c r="J11" s="458">
        <v>20</v>
      </c>
    </row>
    <row r="12" spans="1:10" s="585" customFormat="1" ht="72" x14ac:dyDescent="0.2">
      <c r="A12" s="580"/>
      <c r="B12" s="482"/>
      <c r="C12" s="628" t="s">
        <v>1141</v>
      </c>
      <c r="D12" s="479" t="s">
        <v>1062</v>
      </c>
      <c r="E12" s="457">
        <v>10</v>
      </c>
      <c r="F12" s="457">
        <v>10</v>
      </c>
      <c r="G12" s="457">
        <v>10</v>
      </c>
      <c r="H12" s="457">
        <v>10</v>
      </c>
      <c r="I12" s="457">
        <v>15</v>
      </c>
      <c r="J12" s="458">
        <v>55</v>
      </c>
    </row>
    <row r="13" spans="1:10" s="585" customFormat="1" ht="48" x14ac:dyDescent="0.2">
      <c r="A13" s="581"/>
      <c r="B13" s="481"/>
      <c r="C13" s="628" t="s">
        <v>1132</v>
      </c>
      <c r="D13" s="297" t="s">
        <v>1024</v>
      </c>
      <c r="E13" s="457">
        <v>5</v>
      </c>
      <c r="F13" s="457">
        <v>5</v>
      </c>
      <c r="G13" s="457">
        <v>5</v>
      </c>
      <c r="H13" s="457">
        <v>5</v>
      </c>
      <c r="I13" s="457">
        <v>5</v>
      </c>
      <c r="J13" s="458">
        <v>5</v>
      </c>
    </row>
    <row r="14" spans="1:10" s="585" customFormat="1" ht="145.5" customHeight="1" x14ac:dyDescent="0.2">
      <c r="A14" s="581"/>
      <c r="B14" s="481"/>
      <c r="C14" s="628" t="s">
        <v>1132</v>
      </c>
      <c r="D14" s="483" t="s">
        <v>1025</v>
      </c>
      <c r="E14" s="470">
        <v>3</v>
      </c>
      <c r="F14" s="470">
        <v>3</v>
      </c>
      <c r="G14" s="470">
        <v>3</v>
      </c>
      <c r="H14" s="470">
        <v>3</v>
      </c>
      <c r="I14" s="470">
        <v>3</v>
      </c>
      <c r="J14" s="471">
        <v>3</v>
      </c>
    </row>
    <row r="15" spans="1:10" s="585" customFormat="1" ht="48" x14ac:dyDescent="0.2">
      <c r="A15" s="581"/>
      <c r="B15" s="481"/>
      <c r="C15" s="628" t="s">
        <v>1132</v>
      </c>
      <c r="D15" s="479" t="s">
        <v>1026</v>
      </c>
      <c r="E15" s="457" t="s">
        <v>676</v>
      </c>
      <c r="F15" s="457" t="s">
        <v>676</v>
      </c>
      <c r="G15" s="457" t="s">
        <v>676</v>
      </c>
      <c r="H15" s="480" t="s">
        <v>677</v>
      </c>
      <c r="I15" s="480" t="s">
        <v>678</v>
      </c>
      <c r="J15" s="458" t="s">
        <v>1063</v>
      </c>
    </row>
    <row r="16" spans="1:10" s="585" customFormat="1" ht="72" x14ac:dyDescent="0.2">
      <c r="A16" s="581"/>
      <c r="B16" s="481"/>
      <c r="C16" s="628" t="s">
        <v>1132</v>
      </c>
      <c r="D16" s="479" t="s">
        <v>1064</v>
      </c>
      <c r="E16" s="470">
        <v>100</v>
      </c>
      <c r="F16" s="470">
        <v>100</v>
      </c>
      <c r="G16" s="470">
        <v>100</v>
      </c>
      <c r="H16" s="484">
        <v>100</v>
      </c>
      <c r="I16" s="484">
        <v>100</v>
      </c>
      <c r="J16" s="471">
        <v>100</v>
      </c>
    </row>
    <row r="17" spans="1:10" s="585" customFormat="1" ht="48" x14ac:dyDescent="0.2">
      <c r="A17" s="581"/>
      <c r="B17" s="481"/>
      <c r="C17" s="628" t="s">
        <v>1132</v>
      </c>
      <c r="D17" s="483" t="s">
        <v>1027</v>
      </c>
      <c r="E17" s="470">
        <v>10</v>
      </c>
      <c r="F17" s="470">
        <v>10</v>
      </c>
      <c r="G17" s="470">
        <v>10</v>
      </c>
      <c r="H17" s="470">
        <v>10</v>
      </c>
      <c r="I17" s="470">
        <v>10</v>
      </c>
      <c r="J17" s="471">
        <v>10</v>
      </c>
    </row>
    <row r="18" spans="1:10" s="466" customFormat="1" ht="96" x14ac:dyDescent="0.2">
      <c r="A18" s="580"/>
      <c r="B18" s="482"/>
      <c r="C18" s="628" t="s">
        <v>1142</v>
      </c>
      <c r="D18" s="297" t="s">
        <v>1065</v>
      </c>
      <c r="E18" s="457">
        <v>5</v>
      </c>
      <c r="F18" s="457">
        <v>5</v>
      </c>
      <c r="G18" s="457">
        <v>5</v>
      </c>
      <c r="H18" s="457">
        <v>5</v>
      </c>
      <c r="I18" s="457">
        <v>5</v>
      </c>
      <c r="J18" s="458">
        <f>SUM(E18:I18)</f>
        <v>25</v>
      </c>
    </row>
  </sheetData>
  <mergeCells count="7">
    <mergeCell ref="B7:B10"/>
    <mergeCell ref="A2:J2"/>
    <mergeCell ref="A3:J3"/>
    <mergeCell ref="A5:A6"/>
    <mergeCell ref="E5:J5"/>
    <mergeCell ref="C5:C6"/>
    <mergeCell ref="A7:A10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verticalDpi="300" r:id="rId1"/>
  <headerFooter>
    <oddFooter>&amp;C&amp;"TH SarabunIT๙,Regular"&amp;14แบบ จ.1 ประเด็นการพัฒนาที่ 2 หน้าที่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N102"/>
  <sheetViews>
    <sheetView view="pageBreakPreview" zoomScale="90" zoomScaleNormal="50" zoomScaleSheetLayoutView="90" zoomScalePageLayoutView="50" workbookViewId="0">
      <selection activeCell="A65" sqref="A65:N65"/>
    </sheetView>
  </sheetViews>
  <sheetFormatPr defaultColWidth="9" defaultRowHeight="24" x14ac:dyDescent="0.2"/>
  <cols>
    <col min="1" max="1" width="33.625" style="447" customWidth="1"/>
    <col min="2" max="2" width="27.375" style="518" hidden="1" customWidth="1"/>
    <col min="3" max="3" width="27.375" style="529" hidden="1" customWidth="1"/>
    <col min="4" max="4" width="39.25" style="530" hidden="1" customWidth="1"/>
    <col min="5" max="5" width="27.375" style="551" hidden="1" customWidth="1"/>
    <col min="6" max="6" width="9.375" style="446" customWidth="1"/>
    <col min="7" max="7" width="10.5" style="447" customWidth="1"/>
    <col min="8" max="8" width="17" style="552" customWidth="1"/>
    <col min="9" max="9" width="15.875" style="502" customWidth="1"/>
    <col min="10" max="10" width="15.875" style="553" customWidth="1"/>
    <col min="11" max="13" width="15.875" style="502" customWidth="1"/>
    <col min="14" max="14" width="17.875" style="502" customWidth="1"/>
    <col min="15" max="16384" width="9" style="447"/>
  </cols>
  <sheetData>
    <row r="1" spans="1:14" x14ac:dyDescent="0.2">
      <c r="A1" s="646" t="s">
        <v>891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4" x14ac:dyDescent="0.2">
      <c r="A2" s="735" t="s">
        <v>1028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</row>
    <row r="3" spans="1:14" ht="12" customHeight="1" x14ac:dyDescent="0.2">
      <c r="A3" s="535"/>
      <c r="B3" s="536"/>
      <c r="C3" s="522"/>
      <c r="D3" s="494"/>
      <c r="E3" s="537"/>
      <c r="F3" s="535"/>
      <c r="G3" s="535"/>
      <c r="H3" s="537"/>
      <c r="I3" s="494"/>
      <c r="J3" s="494"/>
      <c r="K3" s="494"/>
      <c r="L3" s="494"/>
      <c r="M3" s="494"/>
      <c r="N3" s="538"/>
    </row>
    <row r="4" spans="1:14" s="539" customFormat="1" x14ac:dyDescent="0.2">
      <c r="A4" s="724" t="s">
        <v>891</v>
      </c>
      <c r="B4" s="725"/>
      <c r="C4" s="725"/>
      <c r="D4" s="725"/>
      <c r="E4" s="725"/>
      <c r="F4" s="725"/>
      <c r="G4" s="725"/>
      <c r="H4" s="726"/>
      <c r="I4" s="724" t="s">
        <v>4</v>
      </c>
      <c r="J4" s="725"/>
      <c r="K4" s="725"/>
      <c r="L4" s="725"/>
      <c r="M4" s="725"/>
      <c r="N4" s="726"/>
    </row>
    <row r="5" spans="1:14" s="539" customFormat="1" ht="49.5" customHeight="1" x14ac:dyDescent="0.2">
      <c r="A5" s="598" t="s">
        <v>687</v>
      </c>
      <c r="B5" s="598" t="s">
        <v>740</v>
      </c>
      <c r="C5" s="598" t="s">
        <v>827</v>
      </c>
      <c r="D5" s="598" t="s">
        <v>739</v>
      </c>
      <c r="E5" s="598" t="s">
        <v>740</v>
      </c>
      <c r="F5" s="598" t="s">
        <v>17</v>
      </c>
      <c r="G5" s="598" t="s">
        <v>689</v>
      </c>
      <c r="H5" s="598" t="s">
        <v>520</v>
      </c>
      <c r="I5" s="597" t="s">
        <v>1003</v>
      </c>
      <c r="J5" s="598" t="s">
        <v>1004</v>
      </c>
      <c r="K5" s="598" t="s">
        <v>1005</v>
      </c>
      <c r="L5" s="598" t="s">
        <v>1006</v>
      </c>
      <c r="M5" s="598" t="s">
        <v>1007</v>
      </c>
      <c r="N5" s="598" t="s">
        <v>1009</v>
      </c>
    </row>
    <row r="6" spans="1:14" s="539" customFormat="1" x14ac:dyDescent="0.2">
      <c r="A6" s="736" t="s">
        <v>695</v>
      </c>
      <c r="B6" s="737"/>
      <c r="C6" s="737"/>
      <c r="D6" s="737"/>
      <c r="E6" s="737"/>
      <c r="F6" s="737"/>
      <c r="G6" s="737"/>
      <c r="H6" s="738"/>
      <c r="I6" s="511">
        <f>SUM(I7)</f>
        <v>307416300</v>
      </c>
      <c r="J6" s="511">
        <f t="shared" ref="J6:M6" si="0">SUM(J7)</f>
        <v>498906300</v>
      </c>
      <c r="K6" s="511">
        <f t="shared" si="0"/>
        <v>362666300</v>
      </c>
      <c r="L6" s="511">
        <f t="shared" si="0"/>
        <v>483066300</v>
      </c>
      <c r="M6" s="511">
        <f t="shared" si="0"/>
        <v>367866300</v>
      </c>
      <c r="N6" s="511">
        <f>SUM(N7)</f>
        <v>2051050290</v>
      </c>
    </row>
    <row r="7" spans="1:14" s="523" customFormat="1" x14ac:dyDescent="0.2">
      <c r="A7" s="720" t="s">
        <v>936</v>
      </c>
      <c r="B7" s="721"/>
      <c r="C7" s="721"/>
      <c r="D7" s="721"/>
      <c r="E7" s="721"/>
      <c r="F7" s="721"/>
      <c r="G7" s="721"/>
      <c r="H7" s="722"/>
      <c r="I7" s="503">
        <f t="shared" ref="I7:N7" si="1">SUM(I8,I21,I44,I50,I59,I66,I71,I79)</f>
        <v>307416300</v>
      </c>
      <c r="J7" s="503">
        <f t="shared" si="1"/>
        <v>498906300</v>
      </c>
      <c r="K7" s="503">
        <f t="shared" si="1"/>
        <v>362666300</v>
      </c>
      <c r="L7" s="503">
        <f t="shared" si="1"/>
        <v>483066300</v>
      </c>
      <c r="M7" s="503">
        <f t="shared" si="1"/>
        <v>367866300</v>
      </c>
      <c r="N7" s="503">
        <f t="shared" si="1"/>
        <v>2051050290</v>
      </c>
    </row>
    <row r="8" spans="1:14" s="527" customFormat="1" ht="130.5" customHeight="1" x14ac:dyDescent="0.2">
      <c r="A8" s="524" t="s">
        <v>902</v>
      </c>
      <c r="B8" s="595"/>
      <c r="C8" s="528"/>
      <c r="D8" s="524"/>
      <c r="E8" s="526"/>
      <c r="F8" s="595" t="s">
        <v>526</v>
      </c>
      <c r="G8" s="595" t="s">
        <v>710</v>
      </c>
      <c r="H8" s="526" t="s">
        <v>521</v>
      </c>
      <c r="I8" s="497">
        <f t="shared" ref="I8:M8" si="2">SUM(I9:I20)</f>
        <v>14806500</v>
      </c>
      <c r="J8" s="497">
        <f t="shared" si="2"/>
        <v>18806500</v>
      </c>
      <c r="K8" s="497">
        <f t="shared" si="2"/>
        <v>13806500</v>
      </c>
      <c r="L8" s="497">
        <f t="shared" si="2"/>
        <v>13806500</v>
      </c>
      <c r="M8" s="497">
        <f t="shared" si="2"/>
        <v>18806500</v>
      </c>
      <c r="N8" s="497">
        <f>SUM(N9:N20)</f>
        <v>80032500</v>
      </c>
    </row>
    <row r="9" spans="1:14" ht="79.5" customHeight="1" x14ac:dyDescent="0.2">
      <c r="A9" s="297" t="s">
        <v>522</v>
      </c>
      <c r="B9" s="472" t="s">
        <v>837</v>
      </c>
      <c r="C9" s="472"/>
      <c r="D9" s="297" t="s">
        <v>779</v>
      </c>
      <c r="E9" s="297" t="s">
        <v>521</v>
      </c>
      <c r="F9" s="472">
        <v>2</v>
      </c>
      <c r="G9" s="472" t="s">
        <v>708</v>
      </c>
      <c r="H9" s="297" t="s">
        <v>521</v>
      </c>
      <c r="I9" s="476">
        <v>1000000</v>
      </c>
      <c r="J9" s="476">
        <v>1000000</v>
      </c>
      <c r="K9" s="476">
        <v>1000000</v>
      </c>
      <c r="L9" s="476">
        <v>1000000</v>
      </c>
      <c r="M9" s="476">
        <v>1000000</v>
      </c>
      <c r="N9" s="476">
        <f>SUM(I9:M9)</f>
        <v>5000000</v>
      </c>
    </row>
    <row r="10" spans="1:14" ht="72" x14ac:dyDescent="0.2">
      <c r="A10" s="757" t="s">
        <v>704</v>
      </c>
      <c r="B10" s="757" t="s">
        <v>733</v>
      </c>
      <c r="C10" s="758"/>
      <c r="D10" s="757"/>
      <c r="E10" s="757" t="s">
        <v>733</v>
      </c>
      <c r="F10" s="758">
        <v>1</v>
      </c>
      <c r="G10" s="758">
        <v>4</v>
      </c>
      <c r="H10" s="757" t="s">
        <v>733</v>
      </c>
      <c r="I10" s="476">
        <v>2000000</v>
      </c>
      <c r="J10" s="476">
        <v>2000000</v>
      </c>
      <c r="K10" s="476">
        <v>1000000</v>
      </c>
      <c r="L10" s="476">
        <v>1000000</v>
      </c>
      <c r="M10" s="476">
        <v>2000000</v>
      </c>
      <c r="N10" s="476">
        <f t="shared" ref="N10:N75" si="3">SUM(I10:M10)</f>
        <v>8000000</v>
      </c>
    </row>
    <row r="11" spans="1:14" ht="81" customHeight="1" x14ac:dyDescent="0.2">
      <c r="A11" s="297" t="s">
        <v>894</v>
      </c>
      <c r="B11" s="297" t="s">
        <v>521</v>
      </c>
      <c r="C11" s="472"/>
      <c r="D11" s="297"/>
      <c r="E11" s="297" t="s">
        <v>521</v>
      </c>
      <c r="F11" s="472">
        <v>2</v>
      </c>
      <c r="G11" s="472" t="s">
        <v>708</v>
      </c>
      <c r="H11" s="297" t="s">
        <v>521</v>
      </c>
      <c r="I11" s="476">
        <v>2000000</v>
      </c>
      <c r="J11" s="476">
        <v>2000000</v>
      </c>
      <c r="K11" s="476">
        <v>2000000</v>
      </c>
      <c r="L11" s="476">
        <v>2000000</v>
      </c>
      <c r="M11" s="540">
        <v>2000000</v>
      </c>
      <c r="N11" s="476">
        <f t="shared" si="3"/>
        <v>10000000</v>
      </c>
    </row>
    <row r="12" spans="1:14" ht="55.5" customHeight="1" x14ac:dyDescent="0.2">
      <c r="A12" s="297" t="s">
        <v>645</v>
      </c>
      <c r="B12" s="297" t="s">
        <v>575</v>
      </c>
      <c r="C12" s="472"/>
      <c r="D12" s="297" t="s">
        <v>875</v>
      </c>
      <c r="E12" s="297" t="s">
        <v>575</v>
      </c>
      <c r="F12" s="472">
        <v>1</v>
      </c>
      <c r="G12" s="472">
        <v>4</v>
      </c>
      <c r="H12" s="297" t="s">
        <v>575</v>
      </c>
      <c r="I12" s="476">
        <v>406500</v>
      </c>
      <c r="J12" s="476">
        <v>406500</v>
      </c>
      <c r="K12" s="476">
        <v>406500</v>
      </c>
      <c r="L12" s="476">
        <v>406500</v>
      </c>
      <c r="M12" s="476">
        <v>406500</v>
      </c>
      <c r="N12" s="476">
        <f t="shared" si="3"/>
        <v>2032500</v>
      </c>
    </row>
    <row r="13" spans="1:14" s="539" customFormat="1" ht="72" x14ac:dyDescent="0.2">
      <c r="A13" s="297" t="s">
        <v>709</v>
      </c>
      <c r="B13" s="297" t="s">
        <v>576</v>
      </c>
      <c r="C13" s="472"/>
      <c r="D13" s="297"/>
      <c r="E13" s="297" t="s">
        <v>576</v>
      </c>
      <c r="F13" s="472">
        <v>3</v>
      </c>
      <c r="G13" s="472" t="s">
        <v>708</v>
      </c>
      <c r="H13" s="297" t="s">
        <v>576</v>
      </c>
      <c r="I13" s="476">
        <v>1000000</v>
      </c>
      <c r="J13" s="476">
        <v>1000000</v>
      </c>
      <c r="K13" s="476">
        <v>1000000</v>
      </c>
      <c r="L13" s="476">
        <v>1000000</v>
      </c>
      <c r="M13" s="476">
        <v>1000000</v>
      </c>
      <c r="N13" s="476">
        <f t="shared" si="3"/>
        <v>5000000</v>
      </c>
    </row>
    <row r="14" spans="1:14" s="539" customFormat="1" ht="58.5" customHeight="1" x14ac:dyDescent="0.2">
      <c r="A14" s="297" t="s">
        <v>705</v>
      </c>
      <c r="B14" s="297" t="s">
        <v>576</v>
      </c>
      <c r="C14" s="472"/>
      <c r="D14" s="297"/>
      <c r="E14" s="297" t="s">
        <v>576</v>
      </c>
      <c r="F14" s="472">
        <v>3</v>
      </c>
      <c r="G14" s="472">
        <v>3</v>
      </c>
      <c r="H14" s="297" t="s">
        <v>576</v>
      </c>
      <c r="I14" s="476">
        <v>1000000</v>
      </c>
      <c r="J14" s="476">
        <v>1000000</v>
      </c>
      <c r="K14" s="476">
        <v>1000000</v>
      </c>
      <c r="L14" s="476">
        <v>1000000</v>
      </c>
      <c r="M14" s="476">
        <v>1000000</v>
      </c>
      <c r="N14" s="476">
        <f t="shared" si="3"/>
        <v>5000000</v>
      </c>
    </row>
    <row r="15" spans="1:14" s="539" customFormat="1" ht="76.5" customHeight="1" x14ac:dyDescent="0.2">
      <c r="A15" s="757" t="s">
        <v>706</v>
      </c>
      <c r="B15" s="757" t="s">
        <v>576</v>
      </c>
      <c r="C15" s="758"/>
      <c r="D15" s="757" t="s">
        <v>777</v>
      </c>
      <c r="E15" s="757" t="s">
        <v>576</v>
      </c>
      <c r="F15" s="758">
        <v>3</v>
      </c>
      <c r="G15" s="758" t="s">
        <v>708</v>
      </c>
      <c r="H15" s="757" t="s">
        <v>1147</v>
      </c>
      <c r="I15" s="476">
        <v>1000000</v>
      </c>
      <c r="J15" s="476">
        <v>1000000</v>
      </c>
      <c r="K15" s="476">
        <v>1000000</v>
      </c>
      <c r="L15" s="476">
        <v>1000000</v>
      </c>
      <c r="M15" s="476">
        <v>1000000</v>
      </c>
      <c r="N15" s="772">
        <f t="shared" si="3"/>
        <v>5000000</v>
      </c>
    </row>
    <row r="16" spans="1:14" s="539" customFormat="1" ht="54" customHeight="1" x14ac:dyDescent="0.2">
      <c r="A16" s="297" t="s">
        <v>660</v>
      </c>
      <c r="B16" s="297" t="s">
        <v>576</v>
      </c>
      <c r="C16" s="472"/>
      <c r="D16" s="297" t="s">
        <v>778</v>
      </c>
      <c r="E16" s="297" t="s">
        <v>576</v>
      </c>
      <c r="F16" s="472">
        <v>3</v>
      </c>
      <c r="G16" s="472" t="s">
        <v>708</v>
      </c>
      <c r="H16" s="297" t="s">
        <v>576</v>
      </c>
      <c r="I16" s="476">
        <v>2000000</v>
      </c>
      <c r="J16" s="476">
        <v>2000000</v>
      </c>
      <c r="K16" s="476">
        <v>2000000</v>
      </c>
      <c r="L16" s="476">
        <v>2000000</v>
      </c>
      <c r="M16" s="476">
        <v>2000000</v>
      </c>
      <c r="N16" s="541">
        <f t="shared" si="3"/>
        <v>10000000</v>
      </c>
    </row>
    <row r="17" spans="1:14" ht="96" x14ac:dyDescent="0.2">
      <c r="A17" s="297" t="s">
        <v>955</v>
      </c>
      <c r="B17" s="297" t="s">
        <v>680</v>
      </c>
      <c r="C17" s="472"/>
      <c r="D17" s="297"/>
      <c r="E17" s="297" t="s">
        <v>680</v>
      </c>
      <c r="F17" s="473">
        <v>1</v>
      </c>
      <c r="G17" s="473">
        <v>3</v>
      </c>
      <c r="H17" s="297" t="s">
        <v>680</v>
      </c>
      <c r="I17" s="476">
        <v>2000000</v>
      </c>
      <c r="J17" s="485">
        <v>5000000</v>
      </c>
      <c r="K17" s="476">
        <v>2000000</v>
      </c>
      <c r="L17" s="476">
        <v>2000000</v>
      </c>
      <c r="M17" s="485">
        <v>5000000</v>
      </c>
      <c r="N17" s="486">
        <f t="shared" si="3"/>
        <v>16000000</v>
      </c>
    </row>
    <row r="18" spans="1:14" ht="174.75" customHeight="1" x14ac:dyDescent="0.2">
      <c r="A18" s="297" t="s">
        <v>903</v>
      </c>
      <c r="B18" s="297" t="s">
        <v>680</v>
      </c>
      <c r="C18" s="472"/>
      <c r="D18" s="297"/>
      <c r="E18" s="297" t="s">
        <v>680</v>
      </c>
      <c r="F18" s="473">
        <v>1</v>
      </c>
      <c r="G18" s="473" t="s">
        <v>708</v>
      </c>
      <c r="H18" s="297" t="s">
        <v>892</v>
      </c>
      <c r="I18" s="485">
        <v>1000000</v>
      </c>
      <c r="J18" s="485">
        <v>2000000</v>
      </c>
      <c r="K18" s="485">
        <v>1000000</v>
      </c>
      <c r="L18" s="485">
        <v>1000000</v>
      </c>
      <c r="M18" s="485">
        <v>2000000</v>
      </c>
      <c r="N18" s="486">
        <f t="shared" si="3"/>
        <v>7000000</v>
      </c>
    </row>
    <row r="19" spans="1:14" ht="81" customHeight="1" x14ac:dyDescent="0.2">
      <c r="A19" s="297" t="s">
        <v>975</v>
      </c>
      <c r="B19" s="297"/>
      <c r="C19" s="472"/>
      <c r="D19" s="297"/>
      <c r="E19" s="297"/>
      <c r="F19" s="473">
        <v>1</v>
      </c>
      <c r="G19" s="472">
        <v>2</v>
      </c>
      <c r="H19" s="297" t="s">
        <v>615</v>
      </c>
      <c r="I19" s="485">
        <v>800000</v>
      </c>
      <c r="J19" s="485">
        <v>800000</v>
      </c>
      <c r="K19" s="485">
        <v>800000</v>
      </c>
      <c r="L19" s="485">
        <v>800000</v>
      </c>
      <c r="M19" s="485">
        <v>800000</v>
      </c>
      <c r="N19" s="486">
        <f>SUM(I19:M19)</f>
        <v>4000000</v>
      </c>
    </row>
    <row r="20" spans="1:14" ht="54" customHeight="1" x14ac:dyDescent="0.2">
      <c r="A20" s="297" t="s">
        <v>981</v>
      </c>
      <c r="B20" s="297"/>
      <c r="C20" s="472"/>
      <c r="D20" s="297"/>
      <c r="E20" s="297"/>
      <c r="F20" s="473">
        <v>1</v>
      </c>
      <c r="G20" s="472">
        <v>2</v>
      </c>
      <c r="H20" s="297" t="s">
        <v>980</v>
      </c>
      <c r="I20" s="485">
        <v>600000</v>
      </c>
      <c r="J20" s="485">
        <v>600000</v>
      </c>
      <c r="K20" s="485">
        <v>600000</v>
      </c>
      <c r="L20" s="485">
        <v>600000</v>
      </c>
      <c r="M20" s="485">
        <v>600000</v>
      </c>
      <c r="N20" s="486">
        <f>SUM(I20:M20)</f>
        <v>3000000</v>
      </c>
    </row>
    <row r="21" spans="1:14" s="527" customFormat="1" ht="106.5" customHeight="1" x14ac:dyDescent="0.2">
      <c r="A21" s="524" t="s">
        <v>904</v>
      </c>
      <c r="B21" s="526" t="s">
        <v>577</v>
      </c>
      <c r="C21" s="528"/>
      <c r="D21" s="542"/>
      <c r="E21" s="526" t="s">
        <v>577</v>
      </c>
      <c r="F21" s="595" t="s">
        <v>526</v>
      </c>
      <c r="G21" s="595" t="s">
        <v>714</v>
      </c>
      <c r="H21" s="526" t="s">
        <v>577</v>
      </c>
      <c r="I21" s="497">
        <f>SUM(I22:I35)</f>
        <v>101570000</v>
      </c>
      <c r="J21" s="497">
        <f t="shared" ref="J21:M21" si="4">SUM(J22:J35)</f>
        <v>124210000</v>
      </c>
      <c r="K21" s="497">
        <f t="shared" si="4"/>
        <v>120170000</v>
      </c>
      <c r="L21" s="497">
        <f t="shared" si="4"/>
        <v>240570000</v>
      </c>
      <c r="M21" s="497">
        <f t="shared" si="4"/>
        <v>118570000</v>
      </c>
      <c r="N21" s="497">
        <f>SUM(N22:N40)</f>
        <v>736218790</v>
      </c>
    </row>
    <row r="22" spans="1:14" s="539" customFormat="1" ht="79.5" customHeight="1" x14ac:dyDescent="0.2">
      <c r="A22" s="297" t="s">
        <v>545</v>
      </c>
      <c r="B22" s="297" t="s">
        <v>577</v>
      </c>
      <c r="C22" s="472"/>
      <c r="D22" s="297"/>
      <c r="E22" s="297" t="s">
        <v>577</v>
      </c>
      <c r="F22" s="472">
        <v>1</v>
      </c>
      <c r="G22" s="472">
        <v>4</v>
      </c>
      <c r="H22" s="297" t="s">
        <v>577</v>
      </c>
      <c r="I22" s="476">
        <v>3000000</v>
      </c>
      <c r="J22" s="476">
        <v>3000000</v>
      </c>
      <c r="K22" s="476">
        <v>3000000</v>
      </c>
      <c r="L22" s="476">
        <v>3000000</v>
      </c>
      <c r="M22" s="476">
        <v>3000000</v>
      </c>
      <c r="N22" s="476">
        <f t="shared" si="3"/>
        <v>15000000</v>
      </c>
    </row>
    <row r="23" spans="1:14" s="539" customFormat="1" ht="76.5" customHeight="1" x14ac:dyDescent="0.2">
      <c r="A23" s="297" t="s">
        <v>546</v>
      </c>
      <c r="B23" s="297" t="s">
        <v>577</v>
      </c>
      <c r="C23" s="472"/>
      <c r="D23" s="297"/>
      <c r="E23" s="297" t="s">
        <v>577</v>
      </c>
      <c r="F23" s="472">
        <v>1</v>
      </c>
      <c r="G23" s="472">
        <v>4</v>
      </c>
      <c r="H23" s="297" t="s">
        <v>577</v>
      </c>
      <c r="I23" s="476">
        <v>1000000</v>
      </c>
      <c r="J23" s="476">
        <v>1000000</v>
      </c>
      <c r="K23" s="476">
        <v>1000000</v>
      </c>
      <c r="L23" s="476">
        <v>1000000</v>
      </c>
      <c r="M23" s="476">
        <v>1000000</v>
      </c>
      <c r="N23" s="476">
        <f t="shared" si="3"/>
        <v>5000000</v>
      </c>
    </row>
    <row r="24" spans="1:14" ht="66" customHeight="1" x14ac:dyDescent="0.2">
      <c r="A24" s="297" t="s">
        <v>547</v>
      </c>
      <c r="B24" s="297" t="s">
        <v>579</v>
      </c>
      <c r="C24" s="472"/>
      <c r="D24" s="297" t="s">
        <v>877</v>
      </c>
      <c r="E24" s="297" t="s">
        <v>863</v>
      </c>
      <c r="F24" s="472" t="s">
        <v>42</v>
      </c>
      <c r="G24" s="472" t="s">
        <v>708</v>
      </c>
      <c r="H24" s="297" t="s">
        <v>579</v>
      </c>
      <c r="I24" s="476">
        <v>2000000</v>
      </c>
      <c r="J24" s="476">
        <v>2000000</v>
      </c>
      <c r="K24" s="476">
        <v>3000000</v>
      </c>
      <c r="L24" s="476">
        <v>2000000</v>
      </c>
      <c r="M24" s="476">
        <v>2000000</v>
      </c>
      <c r="N24" s="476">
        <f t="shared" si="3"/>
        <v>11000000</v>
      </c>
    </row>
    <row r="25" spans="1:14" ht="75" customHeight="1" x14ac:dyDescent="0.2">
      <c r="A25" s="297" t="s">
        <v>711</v>
      </c>
      <c r="B25" s="297" t="s">
        <v>549</v>
      </c>
      <c r="C25" s="472"/>
      <c r="D25" s="297"/>
      <c r="E25" s="297" t="s">
        <v>549</v>
      </c>
      <c r="F25" s="472" t="s">
        <v>42</v>
      </c>
      <c r="G25" s="472">
        <v>6</v>
      </c>
      <c r="H25" s="297" t="s">
        <v>549</v>
      </c>
      <c r="I25" s="476">
        <v>2000000</v>
      </c>
      <c r="J25" s="476">
        <v>6000000</v>
      </c>
      <c r="K25" s="476">
        <v>6000000</v>
      </c>
      <c r="L25" s="476">
        <v>8000000</v>
      </c>
      <c r="M25" s="476">
        <v>6000000</v>
      </c>
      <c r="N25" s="476">
        <f t="shared" si="3"/>
        <v>28000000</v>
      </c>
    </row>
    <row r="26" spans="1:14" ht="108" customHeight="1" x14ac:dyDescent="0.2">
      <c r="A26" s="297" t="s">
        <v>712</v>
      </c>
      <c r="B26" s="297" t="s">
        <v>578</v>
      </c>
      <c r="C26" s="472"/>
      <c r="D26" s="297"/>
      <c r="E26" s="297" t="s">
        <v>578</v>
      </c>
      <c r="F26" s="472" t="s">
        <v>42</v>
      </c>
      <c r="G26" s="472" t="s">
        <v>713</v>
      </c>
      <c r="H26" s="297" t="s">
        <v>578</v>
      </c>
      <c r="I26" s="476">
        <v>2000000</v>
      </c>
      <c r="J26" s="476">
        <v>20000000</v>
      </c>
      <c r="K26" s="476">
        <v>15000000</v>
      </c>
      <c r="L26" s="476">
        <v>135000000</v>
      </c>
      <c r="M26" s="476">
        <v>15000000</v>
      </c>
      <c r="N26" s="476">
        <f>SUM(I26:M26)</f>
        <v>187000000</v>
      </c>
    </row>
    <row r="27" spans="1:14" s="539" customFormat="1" ht="57" customHeight="1" x14ac:dyDescent="0.2">
      <c r="A27" s="297" t="s">
        <v>592</v>
      </c>
      <c r="B27" s="297" t="s">
        <v>576</v>
      </c>
      <c r="C27" s="472"/>
      <c r="D27" s="297"/>
      <c r="E27" s="297" t="s">
        <v>576</v>
      </c>
      <c r="F27" s="472">
        <v>3</v>
      </c>
      <c r="G27" s="472">
        <v>4</v>
      </c>
      <c r="H27" s="297" t="s">
        <v>576</v>
      </c>
      <c r="I27" s="476">
        <v>1500000</v>
      </c>
      <c r="J27" s="476">
        <v>1500000</v>
      </c>
      <c r="K27" s="476">
        <v>1500000</v>
      </c>
      <c r="L27" s="476">
        <v>1500000</v>
      </c>
      <c r="M27" s="476">
        <v>1500000</v>
      </c>
      <c r="N27" s="476">
        <f t="shared" si="3"/>
        <v>7500000</v>
      </c>
    </row>
    <row r="28" spans="1:14" s="539" customFormat="1" ht="48" x14ac:dyDescent="0.2">
      <c r="A28" s="297" t="s">
        <v>593</v>
      </c>
      <c r="B28" s="297" t="s">
        <v>576</v>
      </c>
      <c r="C28" s="472"/>
      <c r="D28" s="297"/>
      <c r="E28" s="297" t="s">
        <v>576</v>
      </c>
      <c r="F28" s="472">
        <v>3</v>
      </c>
      <c r="G28" s="472">
        <v>4</v>
      </c>
      <c r="H28" s="297" t="s">
        <v>576</v>
      </c>
      <c r="I28" s="476">
        <v>4310000</v>
      </c>
      <c r="J28" s="476">
        <v>4310000</v>
      </c>
      <c r="K28" s="476">
        <v>4310000</v>
      </c>
      <c r="L28" s="476">
        <v>4310000</v>
      </c>
      <c r="M28" s="476">
        <v>4310000</v>
      </c>
      <c r="N28" s="476">
        <f t="shared" si="3"/>
        <v>21550000</v>
      </c>
    </row>
    <row r="29" spans="1:14" s="539" customFormat="1" ht="52.5" customHeight="1" x14ac:dyDescent="0.2">
      <c r="A29" s="297" t="s">
        <v>594</v>
      </c>
      <c r="B29" s="297" t="s">
        <v>576</v>
      </c>
      <c r="C29" s="472"/>
      <c r="D29" s="297"/>
      <c r="E29" s="297" t="s">
        <v>576</v>
      </c>
      <c r="F29" s="472">
        <v>3</v>
      </c>
      <c r="G29" s="472">
        <v>4</v>
      </c>
      <c r="H29" s="297" t="s">
        <v>576</v>
      </c>
      <c r="I29" s="476">
        <v>81900000</v>
      </c>
      <c r="J29" s="476">
        <v>81900000</v>
      </c>
      <c r="K29" s="476">
        <v>81900000</v>
      </c>
      <c r="L29" s="476">
        <v>81900000</v>
      </c>
      <c r="M29" s="476">
        <v>81900000</v>
      </c>
      <c r="N29" s="476">
        <f t="shared" si="3"/>
        <v>409500000</v>
      </c>
    </row>
    <row r="30" spans="1:14" ht="81" customHeight="1" x14ac:dyDescent="0.2">
      <c r="A30" s="297" t="s">
        <v>956</v>
      </c>
      <c r="B30" s="297" t="s">
        <v>640</v>
      </c>
      <c r="C30" s="472"/>
      <c r="D30" s="297"/>
      <c r="E30" s="297" t="s">
        <v>640</v>
      </c>
      <c r="F30" s="472">
        <v>1</v>
      </c>
      <c r="G30" s="473" t="s">
        <v>625</v>
      </c>
      <c r="H30" s="297" t="s">
        <v>640</v>
      </c>
      <c r="I30" s="485">
        <v>500000</v>
      </c>
      <c r="J30" s="485">
        <v>540000</v>
      </c>
      <c r="K30" s="485">
        <v>500000</v>
      </c>
      <c r="L30" s="485">
        <v>500000</v>
      </c>
      <c r="M30" s="485">
        <v>500000</v>
      </c>
      <c r="N30" s="485">
        <f t="shared" si="3"/>
        <v>2540000</v>
      </c>
    </row>
    <row r="31" spans="1:14" ht="130.5" customHeight="1" x14ac:dyDescent="0.2">
      <c r="A31" s="297" t="s">
        <v>957</v>
      </c>
      <c r="B31" s="297" t="s">
        <v>640</v>
      </c>
      <c r="C31" s="472"/>
      <c r="D31" s="297"/>
      <c r="E31" s="297" t="s">
        <v>640</v>
      </c>
      <c r="F31" s="472">
        <v>1</v>
      </c>
      <c r="G31" s="473" t="s">
        <v>710</v>
      </c>
      <c r="H31" s="297" t="s">
        <v>640</v>
      </c>
      <c r="I31" s="485">
        <v>160000</v>
      </c>
      <c r="J31" s="485">
        <v>160000</v>
      </c>
      <c r="K31" s="485">
        <v>160000</v>
      </c>
      <c r="L31" s="485">
        <v>160000</v>
      </c>
      <c r="M31" s="485">
        <v>160000</v>
      </c>
      <c r="N31" s="485">
        <f t="shared" si="3"/>
        <v>800000</v>
      </c>
    </row>
    <row r="32" spans="1:14" ht="72" x14ac:dyDescent="0.2">
      <c r="A32" s="297" t="s">
        <v>653</v>
      </c>
      <c r="B32" s="297" t="s">
        <v>649</v>
      </c>
      <c r="C32" s="472"/>
      <c r="D32" s="297" t="s">
        <v>876</v>
      </c>
      <c r="E32" s="297" t="s">
        <v>649</v>
      </c>
      <c r="F32" s="472" t="s">
        <v>42</v>
      </c>
      <c r="G32" s="472" t="s">
        <v>710</v>
      </c>
      <c r="H32" s="297" t="s">
        <v>649</v>
      </c>
      <c r="I32" s="512">
        <v>1200000</v>
      </c>
      <c r="J32" s="512">
        <v>1200000</v>
      </c>
      <c r="K32" s="512">
        <v>1200000</v>
      </c>
      <c r="L32" s="512">
        <v>1200000</v>
      </c>
      <c r="M32" s="512">
        <v>1200000</v>
      </c>
      <c r="N32" s="476">
        <f t="shared" si="3"/>
        <v>6000000</v>
      </c>
    </row>
    <row r="33" spans="1:14" ht="48" x14ac:dyDescent="0.2">
      <c r="A33" s="297" t="s">
        <v>654</v>
      </c>
      <c r="B33" s="297" t="s">
        <v>649</v>
      </c>
      <c r="C33" s="472"/>
      <c r="D33" s="297" t="s">
        <v>878</v>
      </c>
      <c r="E33" s="297" t="s">
        <v>649</v>
      </c>
      <c r="F33" s="472">
        <v>1</v>
      </c>
      <c r="G33" s="472" t="s">
        <v>710</v>
      </c>
      <c r="H33" s="297" t="s">
        <v>649</v>
      </c>
      <c r="I33" s="512">
        <v>500000</v>
      </c>
      <c r="J33" s="512">
        <v>1100000</v>
      </c>
      <c r="K33" s="512">
        <v>1100000</v>
      </c>
      <c r="L33" s="512">
        <v>500000</v>
      </c>
      <c r="M33" s="512">
        <v>500000</v>
      </c>
      <c r="N33" s="476">
        <f t="shared" si="3"/>
        <v>3700000</v>
      </c>
    </row>
    <row r="34" spans="1:14" ht="87" customHeight="1" x14ac:dyDescent="0.2">
      <c r="A34" s="297" t="s">
        <v>916</v>
      </c>
      <c r="B34" s="297" t="s">
        <v>649</v>
      </c>
      <c r="C34" s="472"/>
      <c r="D34" s="297" t="s">
        <v>878</v>
      </c>
      <c r="E34" s="297" t="s">
        <v>649</v>
      </c>
      <c r="F34" s="472">
        <v>2</v>
      </c>
      <c r="G34" s="472" t="s">
        <v>710</v>
      </c>
      <c r="H34" s="297" t="s">
        <v>655</v>
      </c>
      <c r="I34" s="476">
        <v>1000000</v>
      </c>
      <c r="J34" s="476">
        <v>1000000</v>
      </c>
      <c r="K34" s="476">
        <v>1000000</v>
      </c>
      <c r="L34" s="512">
        <v>1000000</v>
      </c>
      <c r="M34" s="512">
        <v>1000000</v>
      </c>
      <c r="N34" s="476">
        <f t="shared" si="3"/>
        <v>5000000</v>
      </c>
    </row>
    <row r="35" spans="1:14" ht="103.5" customHeight="1" x14ac:dyDescent="0.2">
      <c r="A35" s="297" t="s">
        <v>917</v>
      </c>
      <c r="B35" s="297" t="s">
        <v>649</v>
      </c>
      <c r="C35" s="472"/>
      <c r="D35" s="297" t="s">
        <v>878</v>
      </c>
      <c r="E35" s="297" t="s">
        <v>649</v>
      </c>
      <c r="F35" s="472">
        <v>2</v>
      </c>
      <c r="G35" s="472" t="s">
        <v>710</v>
      </c>
      <c r="H35" s="297" t="s">
        <v>655</v>
      </c>
      <c r="I35" s="476">
        <v>500000</v>
      </c>
      <c r="J35" s="476">
        <v>500000</v>
      </c>
      <c r="K35" s="476">
        <v>500000</v>
      </c>
      <c r="L35" s="512">
        <v>500000</v>
      </c>
      <c r="M35" s="512">
        <v>500000</v>
      </c>
      <c r="N35" s="476">
        <f t="shared" si="3"/>
        <v>2500000</v>
      </c>
    </row>
    <row r="36" spans="1:14" ht="72" x14ac:dyDescent="0.2">
      <c r="A36" s="297" t="s">
        <v>1052</v>
      </c>
      <c r="B36" s="297"/>
      <c r="C36" s="472"/>
      <c r="D36" s="297"/>
      <c r="E36" s="297"/>
      <c r="F36" s="472">
        <v>1</v>
      </c>
      <c r="G36" s="472" t="s">
        <v>710</v>
      </c>
      <c r="H36" s="297" t="s">
        <v>1054</v>
      </c>
      <c r="I36" s="476">
        <v>1200000</v>
      </c>
      <c r="J36" s="476">
        <v>1200000</v>
      </c>
      <c r="K36" s="476">
        <v>1200000</v>
      </c>
      <c r="L36" s="476">
        <v>1200000</v>
      </c>
      <c r="M36" s="476">
        <v>1200000</v>
      </c>
      <c r="N36" s="476">
        <f t="shared" ref="N36:N43" si="5">SUM(I36:M36)</f>
        <v>6000000</v>
      </c>
    </row>
    <row r="37" spans="1:14" ht="72" x14ac:dyDescent="0.2">
      <c r="A37" s="297" t="s">
        <v>1053</v>
      </c>
      <c r="B37" s="297"/>
      <c r="C37" s="472"/>
      <c r="D37" s="297"/>
      <c r="E37" s="297"/>
      <c r="F37" s="472">
        <v>2</v>
      </c>
      <c r="G37" s="472" t="s">
        <v>710</v>
      </c>
      <c r="H37" s="297" t="s">
        <v>655</v>
      </c>
      <c r="I37" s="476">
        <v>2000000</v>
      </c>
      <c r="J37" s="476">
        <v>2000000</v>
      </c>
      <c r="K37" s="476">
        <v>2000000</v>
      </c>
      <c r="L37" s="476">
        <v>2000000</v>
      </c>
      <c r="M37" s="476">
        <v>2000000</v>
      </c>
      <c r="N37" s="476">
        <f t="shared" si="5"/>
        <v>10000000</v>
      </c>
    </row>
    <row r="38" spans="1:14" ht="48" x14ac:dyDescent="0.2">
      <c r="A38" s="297" t="s">
        <v>1055</v>
      </c>
      <c r="B38" s="297"/>
      <c r="C38" s="472"/>
      <c r="D38" s="297"/>
      <c r="E38" s="297"/>
      <c r="F38" s="472">
        <v>2</v>
      </c>
      <c r="G38" s="472" t="s">
        <v>710</v>
      </c>
      <c r="H38" s="297" t="s">
        <v>655</v>
      </c>
      <c r="I38" s="476">
        <v>1000000</v>
      </c>
      <c r="J38" s="476">
        <v>1000000</v>
      </c>
      <c r="K38" s="476">
        <v>1000000</v>
      </c>
      <c r="L38" s="476">
        <v>1000000</v>
      </c>
      <c r="M38" s="476">
        <v>1000000</v>
      </c>
      <c r="N38" s="476">
        <f t="shared" si="5"/>
        <v>5000000</v>
      </c>
    </row>
    <row r="39" spans="1:14" ht="48" x14ac:dyDescent="0.2">
      <c r="A39" s="297" t="s">
        <v>1056</v>
      </c>
      <c r="B39" s="297"/>
      <c r="C39" s="472"/>
      <c r="D39" s="297"/>
      <c r="E39" s="297"/>
      <c r="F39" s="472">
        <v>2</v>
      </c>
      <c r="G39" s="472" t="s">
        <v>710</v>
      </c>
      <c r="H39" s="297" t="s">
        <v>655</v>
      </c>
      <c r="I39" s="476">
        <v>600000</v>
      </c>
      <c r="J39" s="476">
        <v>600000</v>
      </c>
      <c r="K39" s="476">
        <v>600000</v>
      </c>
      <c r="L39" s="476">
        <v>600000</v>
      </c>
      <c r="M39" s="476">
        <v>600000</v>
      </c>
      <c r="N39" s="476">
        <f t="shared" si="5"/>
        <v>3000000</v>
      </c>
    </row>
    <row r="40" spans="1:14" ht="48" x14ac:dyDescent="0.2">
      <c r="A40" s="297" t="s">
        <v>1058</v>
      </c>
      <c r="B40" s="472"/>
      <c r="C40" s="472"/>
      <c r="D40" s="297"/>
      <c r="E40" s="297"/>
      <c r="F40" s="473">
        <v>1</v>
      </c>
      <c r="G40" s="472" t="s">
        <v>713</v>
      </c>
      <c r="H40" s="297" t="s">
        <v>1057</v>
      </c>
      <c r="I40" s="508">
        <v>1425758</v>
      </c>
      <c r="J40" s="508">
        <v>1425758</v>
      </c>
      <c r="K40" s="508">
        <v>1425758</v>
      </c>
      <c r="L40" s="508">
        <v>1425758</v>
      </c>
      <c r="M40" s="508">
        <v>1425758</v>
      </c>
      <c r="N40" s="508">
        <f t="shared" si="5"/>
        <v>7128790</v>
      </c>
    </row>
    <row r="41" spans="1:14" ht="96" x14ac:dyDescent="0.2">
      <c r="A41" s="757" t="s">
        <v>1150</v>
      </c>
      <c r="B41" s="758"/>
      <c r="C41" s="758"/>
      <c r="D41" s="757"/>
      <c r="E41" s="757"/>
      <c r="F41" s="759">
        <v>1</v>
      </c>
      <c r="G41" s="758" t="s">
        <v>710</v>
      </c>
      <c r="H41" s="757" t="s">
        <v>649</v>
      </c>
      <c r="I41" s="761">
        <v>0</v>
      </c>
      <c r="J41" s="761">
        <v>436000</v>
      </c>
      <c r="K41" s="761">
        <v>436000</v>
      </c>
      <c r="L41" s="761">
        <v>436000</v>
      </c>
      <c r="M41" s="761">
        <v>436000</v>
      </c>
      <c r="N41" s="761">
        <f t="shared" si="5"/>
        <v>1744000</v>
      </c>
    </row>
    <row r="42" spans="1:14" ht="48" x14ac:dyDescent="0.2">
      <c r="A42" s="757" t="s">
        <v>1151</v>
      </c>
      <c r="B42" s="758"/>
      <c r="C42" s="758"/>
      <c r="D42" s="757"/>
      <c r="E42" s="757"/>
      <c r="F42" s="759">
        <v>1</v>
      </c>
      <c r="G42" s="758" t="s">
        <v>708</v>
      </c>
      <c r="H42" s="757" t="s">
        <v>379</v>
      </c>
      <c r="I42" s="761">
        <v>0</v>
      </c>
      <c r="J42" s="761">
        <v>100000</v>
      </c>
      <c r="K42" s="761">
        <v>100000</v>
      </c>
      <c r="L42" s="761">
        <v>100000</v>
      </c>
      <c r="M42" s="761">
        <v>100000</v>
      </c>
      <c r="N42" s="761">
        <f t="shared" si="5"/>
        <v>400000</v>
      </c>
    </row>
    <row r="43" spans="1:14" ht="39.75" customHeight="1" x14ac:dyDescent="0.2">
      <c r="A43" s="757" t="s">
        <v>1152</v>
      </c>
      <c r="B43" s="758"/>
      <c r="C43" s="758"/>
      <c r="D43" s="757"/>
      <c r="E43" s="757"/>
      <c r="F43" s="759">
        <v>1</v>
      </c>
      <c r="G43" s="758" t="s">
        <v>708</v>
      </c>
      <c r="H43" s="757" t="s">
        <v>379</v>
      </c>
      <c r="I43" s="761">
        <v>0</v>
      </c>
      <c r="J43" s="761">
        <v>100000</v>
      </c>
      <c r="K43" s="761">
        <v>100000</v>
      </c>
      <c r="L43" s="761">
        <v>100000</v>
      </c>
      <c r="M43" s="761">
        <v>100000</v>
      </c>
      <c r="N43" s="761">
        <f t="shared" si="5"/>
        <v>400000</v>
      </c>
    </row>
    <row r="44" spans="1:14" s="527" customFormat="1" ht="63" customHeight="1" x14ac:dyDescent="0.2">
      <c r="A44" s="524" t="s">
        <v>905</v>
      </c>
      <c r="B44" s="595"/>
      <c r="C44" s="528"/>
      <c r="D44" s="542"/>
      <c r="E44" s="526"/>
      <c r="F44" s="595" t="s">
        <v>42</v>
      </c>
      <c r="G44" s="595" t="s">
        <v>631</v>
      </c>
      <c r="H44" s="526" t="s">
        <v>580</v>
      </c>
      <c r="I44" s="507">
        <f t="shared" ref="I44:M44" si="6">SUM(I45:I49)</f>
        <v>3983000</v>
      </c>
      <c r="J44" s="507">
        <f t="shared" si="6"/>
        <v>3983000</v>
      </c>
      <c r="K44" s="507">
        <f t="shared" si="6"/>
        <v>3983000</v>
      </c>
      <c r="L44" s="507">
        <f t="shared" si="6"/>
        <v>3983000</v>
      </c>
      <c r="M44" s="507">
        <f t="shared" si="6"/>
        <v>4283000</v>
      </c>
      <c r="N44" s="507">
        <f>SUM(N45:N49)</f>
        <v>20215000</v>
      </c>
    </row>
    <row r="45" spans="1:14" ht="55.5" customHeight="1" x14ac:dyDescent="0.2">
      <c r="A45" s="297" t="s">
        <v>1013</v>
      </c>
      <c r="B45" s="472" t="s">
        <v>838</v>
      </c>
      <c r="C45" s="472"/>
      <c r="D45" s="297" t="s">
        <v>776</v>
      </c>
      <c r="E45" s="297" t="s">
        <v>730</v>
      </c>
      <c r="F45" s="473" t="s">
        <v>42</v>
      </c>
      <c r="G45" s="472">
        <v>1</v>
      </c>
      <c r="H45" s="297" t="s">
        <v>906</v>
      </c>
      <c r="I45" s="508">
        <v>1500000</v>
      </c>
      <c r="J45" s="508">
        <v>1500000</v>
      </c>
      <c r="K45" s="508">
        <v>1500000</v>
      </c>
      <c r="L45" s="508">
        <v>1500000</v>
      </c>
      <c r="M45" s="508">
        <v>1500000</v>
      </c>
      <c r="N45" s="508">
        <f>SUM(I45:M45)</f>
        <v>7500000</v>
      </c>
    </row>
    <row r="46" spans="1:14" ht="72" x14ac:dyDescent="0.2">
      <c r="A46" s="297" t="s">
        <v>731</v>
      </c>
      <c r="B46" s="297" t="s">
        <v>655</v>
      </c>
      <c r="C46" s="472"/>
      <c r="D46" s="297"/>
      <c r="E46" s="297" t="s">
        <v>655</v>
      </c>
      <c r="F46" s="473">
        <v>1</v>
      </c>
      <c r="G46" s="472">
        <v>4</v>
      </c>
      <c r="H46" s="297" t="s">
        <v>655</v>
      </c>
      <c r="I46" s="508">
        <v>1200000</v>
      </c>
      <c r="J46" s="508">
        <v>1200000</v>
      </c>
      <c r="K46" s="508">
        <v>1200000</v>
      </c>
      <c r="L46" s="508">
        <v>1200000</v>
      </c>
      <c r="M46" s="508">
        <v>1200000</v>
      </c>
      <c r="N46" s="508">
        <f>SUM(I46:M46)</f>
        <v>6000000</v>
      </c>
    </row>
    <row r="47" spans="1:14" ht="52.5" customHeight="1" x14ac:dyDescent="0.2">
      <c r="A47" s="297" t="s">
        <v>732</v>
      </c>
      <c r="B47" s="472" t="s">
        <v>843</v>
      </c>
      <c r="C47" s="472"/>
      <c r="D47" s="297" t="s">
        <v>774</v>
      </c>
      <c r="E47" s="297" t="s">
        <v>543</v>
      </c>
      <c r="F47" s="473">
        <v>2</v>
      </c>
      <c r="G47" s="472" t="s">
        <v>42</v>
      </c>
      <c r="H47" s="297" t="s">
        <v>543</v>
      </c>
      <c r="I47" s="513">
        <v>63000</v>
      </c>
      <c r="J47" s="513">
        <v>63000</v>
      </c>
      <c r="K47" s="513">
        <v>63000</v>
      </c>
      <c r="L47" s="513">
        <v>63000</v>
      </c>
      <c r="M47" s="513">
        <v>63000</v>
      </c>
      <c r="N47" s="508">
        <f t="shared" si="3"/>
        <v>315000</v>
      </c>
    </row>
    <row r="48" spans="1:14" ht="54" customHeight="1" x14ac:dyDescent="0.2">
      <c r="A48" s="297" t="s">
        <v>1032</v>
      </c>
      <c r="B48" s="472" t="s">
        <v>839</v>
      </c>
      <c r="C48" s="472"/>
      <c r="D48" s="297" t="s">
        <v>775</v>
      </c>
      <c r="E48" s="297" t="s">
        <v>581</v>
      </c>
      <c r="F48" s="473">
        <v>2</v>
      </c>
      <c r="G48" s="472" t="s">
        <v>708</v>
      </c>
      <c r="H48" s="297" t="s">
        <v>581</v>
      </c>
      <c r="I48" s="510">
        <v>20000</v>
      </c>
      <c r="J48" s="510">
        <v>20000</v>
      </c>
      <c r="K48" s="510">
        <v>20000</v>
      </c>
      <c r="L48" s="510">
        <v>20000</v>
      </c>
      <c r="M48" s="510">
        <v>20000</v>
      </c>
      <c r="N48" s="508">
        <f t="shared" si="3"/>
        <v>100000</v>
      </c>
    </row>
    <row r="49" spans="1:14" ht="56.25" customHeight="1" x14ac:dyDescent="0.2">
      <c r="A49" s="297" t="s">
        <v>1033</v>
      </c>
      <c r="B49" s="472" t="s">
        <v>841</v>
      </c>
      <c r="C49" s="472"/>
      <c r="D49" s="297" t="s">
        <v>773</v>
      </c>
      <c r="E49" s="297" t="s">
        <v>651</v>
      </c>
      <c r="F49" s="473" t="s">
        <v>42</v>
      </c>
      <c r="G49" s="472" t="s">
        <v>708</v>
      </c>
      <c r="H49" s="297" t="s">
        <v>651</v>
      </c>
      <c r="I49" s="510">
        <v>1200000</v>
      </c>
      <c r="J49" s="510">
        <v>1200000</v>
      </c>
      <c r="K49" s="510">
        <v>1200000</v>
      </c>
      <c r="L49" s="510">
        <v>1200000</v>
      </c>
      <c r="M49" s="510">
        <v>1500000</v>
      </c>
      <c r="N49" s="508">
        <f t="shared" si="3"/>
        <v>6300000</v>
      </c>
    </row>
    <row r="50" spans="1:14" s="527" customFormat="1" ht="82.5" customHeight="1" x14ac:dyDescent="0.2">
      <c r="A50" s="524" t="s">
        <v>907</v>
      </c>
      <c r="B50" s="595"/>
      <c r="C50" s="528"/>
      <c r="D50" s="542"/>
      <c r="E50" s="526"/>
      <c r="F50" s="595" t="s">
        <v>526</v>
      </c>
      <c r="G50" s="595" t="s">
        <v>716</v>
      </c>
      <c r="H50" s="526" t="s">
        <v>549</v>
      </c>
      <c r="I50" s="507">
        <f t="shared" ref="I50:M50" si="7">SUM(I51:I58)</f>
        <v>84000000</v>
      </c>
      <c r="J50" s="507">
        <f t="shared" si="7"/>
        <v>214000000</v>
      </c>
      <c r="K50" s="507">
        <f t="shared" si="7"/>
        <v>87000000</v>
      </c>
      <c r="L50" s="507">
        <f t="shared" si="7"/>
        <v>87000000</v>
      </c>
      <c r="M50" s="507">
        <f t="shared" si="7"/>
        <v>87000000</v>
      </c>
      <c r="N50" s="507">
        <f>SUM(N51:N58)</f>
        <v>559000000</v>
      </c>
    </row>
    <row r="51" spans="1:14" ht="130.5" customHeight="1" x14ac:dyDescent="0.2">
      <c r="A51" s="297" t="s">
        <v>582</v>
      </c>
      <c r="B51" s="472" t="s">
        <v>840</v>
      </c>
      <c r="C51" s="472"/>
      <c r="D51" s="297" t="s">
        <v>772</v>
      </c>
      <c r="E51" s="297" t="s">
        <v>583</v>
      </c>
      <c r="F51" s="472" t="s">
        <v>526</v>
      </c>
      <c r="G51" s="472">
        <v>4</v>
      </c>
      <c r="H51" s="297" t="s">
        <v>583</v>
      </c>
      <c r="I51" s="508">
        <v>10000000</v>
      </c>
      <c r="J51" s="508">
        <v>4000000</v>
      </c>
      <c r="K51" s="508">
        <v>10000000</v>
      </c>
      <c r="L51" s="508">
        <v>10000000</v>
      </c>
      <c r="M51" s="508">
        <v>10000000</v>
      </c>
      <c r="N51" s="508">
        <f t="shared" si="3"/>
        <v>44000000</v>
      </c>
    </row>
    <row r="52" spans="1:14" ht="107.25" customHeight="1" x14ac:dyDescent="0.2">
      <c r="A52" s="297" t="s">
        <v>548</v>
      </c>
      <c r="B52" s="472" t="s">
        <v>842</v>
      </c>
      <c r="C52" s="472"/>
      <c r="D52" s="297" t="s">
        <v>771</v>
      </c>
      <c r="E52" s="297" t="s">
        <v>968</v>
      </c>
      <c r="F52" s="472" t="s">
        <v>526</v>
      </c>
      <c r="G52" s="472">
        <v>4</v>
      </c>
      <c r="H52" s="297" t="s">
        <v>992</v>
      </c>
      <c r="I52" s="508">
        <v>20000000</v>
      </c>
      <c r="J52" s="508">
        <v>20000000</v>
      </c>
      <c r="K52" s="508">
        <v>20000000</v>
      </c>
      <c r="L52" s="508">
        <v>20000000</v>
      </c>
      <c r="M52" s="508">
        <v>20000000</v>
      </c>
      <c r="N52" s="508">
        <f t="shared" si="3"/>
        <v>100000000</v>
      </c>
    </row>
    <row r="53" spans="1:14" s="477" customFormat="1" ht="96" x14ac:dyDescent="0.2">
      <c r="A53" s="297" t="s">
        <v>727</v>
      </c>
      <c r="B53" s="297" t="s">
        <v>584</v>
      </c>
      <c r="C53" s="472"/>
      <c r="D53" s="297" t="s">
        <v>879</v>
      </c>
      <c r="E53" s="297" t="s">
        <v>584</v>
      </c>
      <c r="F53" s="472" t="s">
        <v>526</v>
      </c>
      <c r="G53" s="472">
        <v>4</v>
      </c>
      <c r="H53" s="297" t="s">
        <v>584</v>
      </c>
      <c r="I53" s="476">
        <v>2000000</v>
      </c>
      <c r="J53" s="543">
        <v>2000000</v>
      </c>
      <c r="K53" s="543">
        <v>2000000</v>
      </c>
      <c r="L53" s="476">
        <v>2000000</v>
      </c>
      <c r="M53" s="476">
        <v>2000000</v>
      </c>
      <c r="N53" s="512">
        <f t="shared" si="3"/>
        <v>10000000</v>
      </c>
    </row>
    <row r="54" spans="1:14" s="477" customFormat="1" ht="106.5" customHeight="1" x14ac:dyDescent="0.2">
      <c r="A54" s="297" t="s">
        <v>661</v>
      </c>
      <c r="B54" s="297" t="s">
        <v>584</v>
      </c>
      <c r="C54" s="472"/>
      <c r="D54" s="297" t="s">
        <v>880</v>
      </c>
      <c r="E54" s="297" t="s">
        <v>584</v>
      </c>
      <c r="F54" s="472" t="s">
        <v>526</v>
      </c>
      <c r="G54" s="472">
        <v>3</v>
      </c>
      <c r="H54" s="297" t="s">
        <v>584</v>
      </c>
      <c r="I54" s="476">
        <v>3000000</v>
      </c>
      <c r="J54" s="476">
        <v>3000000</v>
      </c>
      <c r="K54" s="476">
        <v>3000000</v>
      </c>
      <c r="L54" s="476">
        <v>3000000</v>
      </c>
      <c r="M54" s="476">
        <v>3000000</v>
      </c>
      <c r="N54" s="476">
        <f t="shared" si="3"/>
        <v>15000000</v>
      </c>
    </row>
    <row r="55" spans="1:14" ht="156" customHeight="1" x14ac:dyDescent="0.2">
      <c r="A55" s="297" t="s">
        <v>1073</v>
      </c>
      <c r="B55" s="297" t="s">
        <v>585</v>
      </c>
      <c r="C55" s="472"/>
      <c r="D55" s="297"/>
      <c r="E55" s="297" t="s">
        <v>585</v>
      </c>
      <c r="F55" s="472" t="s">
        <v>526</v>
      </c>
      <c r="G55" s="472">
        <v>3</v>
      </c>
      <c r="H55" s="297" t="s">
        <v>962</v>
      </c>
      <c r="I55" s="508">
        <v>10000000</v>
      </c>
      <c r="J55" s="508">
        <v>40000000</v>
      </c>
      <c r="K55" s="508">
        <v>10000000</v>
      </c>
      <c r="L55" s="508">
        <v>10000000</v>
      </c>
      <c r="M55" s="508">
        <v>10000000</v>
      </c>
      <c r="N55" s="508">
        <f t="shared" si="3"/>
        <v>80000000</v>
      </c>
    </row>
    <row r="56" spans="1:14" ht="151.5" customHeight="1" x14ac:dyDescent="0.2">
      <c r="A56" s="297" t="s">
        <v>1074</v>
      </c>
      <c r="B56" s="472" t="s">
        <v>844</v>
      </c>
      <c r="C56" s="472"/>
      <c r="D56" s="297" t="s">
        <v>770</v>
      </c>
      <c r="E56" s="297" t="s">
        <v>658</v>
      </c>
      <c r="F56" s="473" t="s">
        <v>42</v>
      </c>
      <c r="G56" s="472" t="s">
        <v>708</v>
      </c>
      <c r="H56" s="297" t="s">
        <v>1092</v>
      </c>
      <c r="I56" s="508">
        <v>10000000</v>
      </c>
      <c r="J56" s="508">
        <v>37000000</v>
      </c>
      <c r="K56" s="508">
        <v>10000000</v>
      </c>
      <c r="L56" s="508">
        <v>10000000</v>
      </c>
      <c r="M56" s="508">
        <v>10000000</v>
      </c>
      <c r="N56" s="508">
        <f t="shared" si="3"/>
        <v>77000000</v>
      </c>
    </row>
    <row r="57" spans="1:14" ht="193.5" customHeight="1" x14ac:dyDescent="0.2">
      <c r="A57" s="297" t="s">
        <v>1075</v>
      </c>
      <c r="B57" s="472" t="s">
        <v>840</v>
      </c>
      <c r="C57" s="472"/>
      <c r="D57" s="297" t="s">
        <v>769</v>
      </c>
      <c r="E57" s="297" t="s">
        <v>722</v>
      </c>
      <c r="F57" s="473" t="s">
        <v>42</v>
      </c>
      <c r="G57" s="472" t="s">
        <v>715</v>
      </c>
      <c r="H57" s="297" t="s">
        <v>722</v>
      </c>
      <c r="I57" s="508">
        <v>17000000</v>
      </c>
      <c r="J57" s="508">
        <v>96000000</v>
      </c>
      <c r="K57" s="508">
        <v>20000000</v>
      </c>
      <c r="L57" s="508">
        <v>20000000</v>
      </c>
      <c r="M57" s="508">
        <v>20000000</v>
      </c>
      <c r="N57" s="508">
        <f t="shared" si="3"/>
        <v>173000000</v>
      </c>
    </row>
    <row r="58" spans="1:14" ht="72" x14ac:dyDescent="0.2">
      <c r="A58" s="297" t="s">
        <v>1076</v>
      </c>
      <c r="B58" s="472"/>
      <c r="C58" s="472"/>
      <c r="D58" s="297"/>
      <c r="E58" s="297"/>
      <c r="F58" s="473">
        <v>1</v>
      </c>
      <c r="G58" s="472" t="s">
        <v>715</v>
      </c>
      <c r="H58" s="297" t="s">
        <v>984</v>
      </c>
      <c r="I58" s="508">
        <v>12000000</v>
      </c>
      <c r="J58" s="508">
        <v>12000000</v>
      </c>
      <c r="K58" s="508">
        <v>12000000</v>
      </c>
      <c r="L58" s="508">
        <v>12000000</v>
      </c>
      <c r="M58" s="508">
        <v>12000000</v>
      </c>
      <c r="N58" s="508">
        <f>SUM(I58:M58)</f>
        <v>60000000</v>
      </c>
    </row>
    <row r="59" spans="1:14" s="527" customFormat="1" ht="72" x14ac:dyDescent="0.2">
      <c r="A59" s="524" t="s">
        <v>908</v>
      </c>
      <c r="B59" s="595"/>
      <c r="C59" s="528"/>
      <c r="D59" s="542"/>
      <c r="E59" s="526"/>
      <c r="F59" s="595" t="s">
        <v>526</v>
      </c>
      <c r="G59" s="595" t="s">
        <v>716</v>
      </c>
      <c r="H59" s="526" t="s">
        <v>579</v>
      </c>
      <c r="I59" s="507">
        <f>SUM(I60:I64)</f>
        <v>24000000</v>
      </c>
      <c r="J59" s="507">
        <f>SUM(J60:J64)</f>
        <v>38000000</v>
      </c>
      <c r="K59" s="507">
        <f>SUM(K60:K64)</f>
        <v>38000000</v>
      </c>
      <c r="L59" s="507">
        <f>SUM(L60:L64)</f>
        <v>38000000</v>
      </c>
      <c r="M59" s="507">
        <f>SUM(M64,M63,M62,M61,M60)</f>
        <v>38000000</v>
      </c>
      <c r="N59" s="577">
        <f>N64+N63+N62+N61+N60</f>
        <v>176000000</v>
      </c>
    </row>
    <row r="60" spans="1:14" ht="79.5" customHeight="1" x14ac:dyDescent="0.2">
      <c r="A60" s="297" t="s">
        <v>639</v>
      </c>
      <c r="B60" s="472" t="s">
        <v>842</v>
      </c>
      <c r="C60" s="472"/>
      <c r="D60" s="297" t="s">
        <v>768</v>
      </c>
      <c r="E60" s="297" t="s">
        <v>721</v>
      </c>
      <c r="F60" s="472" t="s">
        <v>42</v>
      </c>
      <c r="G60" s="472" t="s">
        <v>708</v>
      </c>
      <c r="H60" s="297" t="s">
        <v>721</v>
      </c>
      <c r="I60" s="508">
        <v>1000000</v>
      </c>
      <c r="J60" s="508">
        <v>5000000</v>
      </c>
      <c r="K60" s="508">
        <v>5000000</v>
      </c>
      <c r="L60" s="508">
        <v>5000000</v>
      </c>
      <c r="M60" s="508">
        <v>5000000</v>
      </c>
      <c r="N60" s="508">
        <f t="shared" si="3"/>
        <v>21000000</v>
      </c>
    </row>
    <row r="61" spans="1:14" ht="77.25" customHeight="1" x14ac:dyDescent="0.2">
      <c r="A61" s="297" t="s">
        <v>523</v>
      </c>
      <c r="B61" s="472" t="s">
        <v>842</v>
      </c>
      <c r="C61" s="472"/>
      <c r="D61" s="297" t="s">
        <v>767</v>
      </c>
      <c r="E61" s="297" t="s">
        <v>969</v>
      </c>
      <c r="F61" s="472" t="s">
        <v>42</v>
      </c>
      <c r="G61" s="472" t="s">
        <v>716</v>
      </c>
      <c r="H61" s="297" t="s">
        <v>969</v>
      </c>
      <c r="I61" s="508">
        <v>5000000</v>
      </c>
      <c r="J61" s="508">
        <v>10000000</v>
      </c>
      <c r="K61" s="508">
        <v>10000000</v>
      </c>
      <c r="L61" s="508">
        <v>10000000</v>
      </c>
      <c r="M61" s="508">
        <v>10000000</v>
      </c>
      <c r="N61" s="508">
        <f t="shared" si="3"/>
        <v>45000000</v>
      </c>
    </row>
    <row r="62" spans="1:14" s="451" customFormat="1" ht="101.25" customHeight="1" x14ac:dyDescent="0.2">
      <c r="A62" s="297" t="s">
        <v>647</v>
      </c>
      <c r="B62" s="472" t="s">
        <v>842</v>
      </c>
      <c r="C62" s="472"/>
      <c r="D62" s="297" t="s">
        <v>766</v>
      </c>
      <c r="E62" s="297" t="s">
        <v>970</v>
      </c>
      <c r="F62" s="472" t="s">
        <v>526</v>
      </c>
      <c r="G62" s="472" t="s">
        <v>716</v>
      </c>
      <c r="H62" s="297" t="s">
        <v>970</v>
      </c>
      <c r="I62" s="508">
        <v>5000000</v>
      </c>
      <c r="J62" s="532">
        <v>10000000</v>
      </c>
      <c r="K62" s="508">
        <v>10000000</v>
      </c>
      <c r="L62" s="508">
        <v>10000000</v>
      </c>
      <c r="M62" s="508">
        <v>10000000</v>
      </c>
      <c r="N62" s="508">
        <f t="shared" si="3"/>
        <v>45000000</v>
      </c>
    </row>
    <row r="63" spans="1:14" ht="177.75" customHeight="1" x14ac:dyDescent="0.2">
      <c r="A63" s="297" t="s">
        <v>893</v>
      </c>
      <c r="B63" s="297" t="s">
        <v>680</v>
      </c>
      <c r="C63" s="472"/>
      <c r="D63" s="297"/>
      <c r="E63" s="297" t="s">
        <v>680</v>
      </c>
      <c r="F63" s="473">
        <v>1</v>
      </c>
      <c r="G63" s="473" t="s">
        <v>708</v>
      </c>
      <c r="H63" s="297" t="s">
        <v>892</v>
      </c>
      <c r="I63" s="485">
        <v>7000000</v>
      </c>
      <c r="J63" s="485">
        <v>7000000</v>
      </c>
      <c r="K63" s="485">
        <v>7000000</v>
      </c>
      <c r="L63" s="485">
        <v>7000000</v>
      </c>
      <c r="M63" s="485">
        <v>7000000</v>
      </c>
      <c r="N63" s="486">
        <f t="shared" si="3"/>
        <v>35000000</v>
      </c>
    </row>
    <row r="64" spans="1:14" s="527" customFormat="1" ht="48" x14ac:dyDescent="0.2">
      <c r="A64" s="297" t="s">
        <v>976</v>
      </c>
      <c r="B64" s="297"/>
      <c r="C64" s="472"/>
      <c r="D64" s="297"/>
      <c r="E64" s="297"/>
      <c r="F64" s="473">
        <v>1</v>
      </c>
      <c r="G64" s="473" t="s">
        <v>708</v>
      </c>
      <c r="H64" s="297" t="s">
        <v>982</v>
      </c>
      <c r="I64" s="485">
        <v>6000000</v>
      </c>
      <c r="J64" s="485">
        <v>6000000</v>
      </c>
      <c r="K64" s="485">
        <v>6000000</v>
      </c>
      <c r="L64" s="485">
        <v>6000000</v>
      </c>
      <c r="M64" s="485">
        <v>6000000</v>
      </c>
      <c r="N64" s="486">
        <f>SUM(I64:M64)</f>
        <v>30000000</v>
      </c>
    </row>
    <row r="65" spans="1:14" s="527" customFormat="1" ht="95.25" customHeight="1" x14ac:dyDescent="0.2">
      <c r="A65" s="757" t="s">
        <v>1210</v>
      </c>
      <c r="B65" s="757"/>
      <c r="C65" s="758"/>
      <c r="D65" s="757"/>
      <c r="E65" s="757"/>
      <c r="F65" s="759">
        <v>3</v>
      </c>
      <c r="G65" s="759" t="s">
        <v>708</v>
      </c>
      <c r="H65" s="757" t="s">
        <v>572</v>
      </c>
      <c r="I65" s="773" t="s">
        <v>41</v>
      </c>
      <c r="J65" s="773">
        <v>189513000</v>
      </c>
      <c r="K65" s="773">
        <v>100000000</v>
      </c>
      <c r="L65" s="773">
        <v>100000000</v>
      </c>
      <c r="M65" s="773">
        <v>100000000</v>
      </c>
      <c r="N65" s="774">
        <f>SUM(I65:M65)</f>
        <v>489513000</v>
      </c>
    </row>
    <row r="66" spans="1:14" s="539" customFormat="1" ht="100.5" customHeight="1" x14ac:dyDescent="0.2">
      <c r="A66" s="524" t="s">
        <v>909</v>
      </c>
      <c r="B66" s="595"/>
      <c r="C66" s="528"/>
      <c r="D66" s="542"/>
      <c r="E66" s="526"/>
      <c r="F66" s="595" t="s">
        <v>42</v>
      </c>
      <c r="G66" s="595" t="s">
        <v>717</v>
      </c>
      <c r="H66" s="526" t="s">
        <v>580</v>
      </c>
      <c r="I66" s="507">
        <f t="shared" ref="I66:M66" si="8">SUM(I67:I70)</f>
        <v>8856800</v>
      </c>
      <c r="J66" s="507">
        <f t="shared" si="8"/>
        <v>10206800</v>
      </c>
      <c r="K66" s="507">
        <f t="shared" si="8"/>
        <v>10006800</v>
      </c>
      <c r="L66" s="507">
        <f t="shared" si="8"/>
        <v>10006800</v>
      </c>
      <c r="M66" s="507">
        <f t="shared" si="8"/>
        <v>11506800</v>
      </c>
      <c r="N66" s="507">
        <f>SUM(N67:N70)</f>
        <v>50584000</v>
      </c>
    </row>
    <row r="67" spans="1:14" ht="79.5" customHeight="1" x14ac:dyDescent="0.2">
      <c r="A67" s="297" t="s">
        <v>1095</v>
      </c>
      <c r="B67" s="297" t="s">
        <v>570</v>
      </c>
      <c r="C67" s="472"/>
      <c r="D67" s="297"/>
      <c r="E67" s="297" t="s">
        <v>570</v>
      </c>
      <c r="F67" s="472">
        <v>1</v>
      </c>
      <c r="G67" s="472">
        <v>2</v>
      </c>
      <c r="H67" s="297" t="s">
        <v>570</v>
      </c>
      <c r="I67" s="508">
        <v>1000000</v>
      </c>
      <c r="J67" s="508">
        <v>1000000</v>
      </c>
      <c r="K67" s="508">
        <v>1000000</v>
      </c>
      <c r="L67" s="508">
        <v>1000000</v>
      </c>
      <c r="M67" s="508">
        <v>1000000</v>
      </c>
      <c r="N67" s="508">
        <f t="shared" si="3"/>
        <v>5000000</v>
      </c>
    </row>
    <row r="68" spans="1:14" ht="105" customHeight="1" x14ac:dyDescent="0.2">
      <c r="A68" s="297" t="s">
        <v>652</v>
      </c>
      <c r="B68" s="472" t="s">
        <v>841</v>
      </c>
      <c r="C68" s="472"/>
      <c r="D68" s="297" t="s">
        <v>765</v>
      </c>
      <c r="E68" s="297" t="s">
        <v>707</v>
      </c>
      <c r="F68" s="472" t="s">
        <v>42</v>
      </c>
      <c r="G68" s="472" t="s">
        <v>625</v>
      </c>
      <c r="H68" s="297" t="s">
        <v>707</v>
      </c>
      <c r="I68" s="476">
        <v>350000</v>
      </c>
      <c r="J68" s="514">
        <v>1700000</v>
      </c>
      <c r="K68" s="514">
        <v>1500000</v>
      </c>
      <c r="L68" s="514">
        <v>1500000</v>
      </c>
      <c r="M68" s="514">
        <v>3000000</v>
      </c>
      <c r="N68" s="508">
        <f t="shared" si="3"/>
        <v>8050000</v>
      </c>
    </row>
    <row r="69" spans="1:14" ht="100.5" customHeight="1" x14ac:dyDescent="0.2">
      <c r="A69" s="297" t="s">
        <v>1034</v>
      </c>
      <c r="B69" s="297" t="s">
        <v>580</v>
      </c>
      <c r="C69" s="472"/>
      <c r="D69" s="297" t="s">
        <v>882</v>
      </c>
      <c r="E69" s="297" t="s">
        <v>580</v>
      </c>
      <c r="F69" s="472">
        <v>1</v>
      </c>
      <c r="G69" s="472" t="s">
        <v>625</v>
      </c>
      <c r="H69" s="297" t="s">
        <v>580</v>
      </c>
      <c r="I69" s="514">
        <v>4000000</v>
      </c>
      <c r="J69" s="514">
        <v>4000000</v>
      </c>
      <c r="K69" s="514">
        <v>4000000</v>
      </c>
      <c r="L69" s="514">
        <v>4000000</v>
      </c>
      <c r="M69" s="514">
        <v>4000000</v>
      </c>
      <c r="N69" s="508">
        <f>SUM(I69:M69)</f>
        <v>20000000</v>
      </c>
    </row>
    <row r="70" spans="1:14" ht="80.25" customHeight="1" x14ac:dyDescent="0.2">
      <c r="A70" s="297" t="s">
        <v>1103</v>
      </c>
      <c r="B70" s="297" t="s">
        <v>580</v>
      </c>
      <c r="C70" s="472"/>
      <c r="D70" s="297" t="s">
        <v>881</v>
      </c>
      <c r="E70" s="297" t="s">
        <v>580</v>
      </c>
      <c r="F70" s="472" t="s">
        <v>42</v>
      </c>
      <c r="G70" s="472">
        <v>2</v>
      </c>
      <c r="H70" s="297" t="s">
        <v>580</v>
      </c>
      <c r="I70" s="476">
        <v>3506800</v>
      </c>
      <c r="J70" s="476">
        <v>3506800</v>
      </c>
      <c r="K70" s="476">
        <v>3506800</v>
      </c>
      <c r="L70" s="476">
        <v>3506800</v>
      </c>
      <c r="M70" s="476">
        <v>3506800</v>
      </c>
      <c r="N70" s="508">
        <f t="shared" si="3"/>
        <v>17534000</v>
      </c>
    </row>
    <row r="71" spans="1:14" s="451" customFormat="1" ht="82.5" customHeight="1" x14ac:dyDescent="0.2">
      <c r="A71" s="524" t="s">
        <v>910</v>
      </c>
      <c r="B71" s="595"/>
      <c r="C71" s="528"/>
      <c r="D71" s="542"/>
      <c r="E71" s="526"/>
      <c r="F71" s="525" t="s">
        <v>526</v>
      </c>
      <c r="G71" s="595" t="s">
        <v>708</v>
      </c>
      <c r="H71" s="526" t="s">
        <v>578</v>
      </c>
      <c r="I71" s="515">
        <f>SUM(I72:I78)</f>
        <v>20200000</v>
      </c>
      <c r="J71" s="515">
        <f t="shared" ref="J71:M71" si="9">SUM(J72:J78)</f>
        <v>39700000</v>
      </c>
      <c r="K71" s="515">
        <f t="shared" si="9"/>
        <v>39700000</v>
      </c>
      <c r="L71" s="515">
        <f t="shared" si="9"/>
        <v>39700000</v>
      </c>
      <c r="M71" s="515">
        <f t="shared" si="9"/>
        <v>39700000</v>
      </c>
      <c r="N71" s="515">
        <f>SUM(N72:N78)</f>
        <v>179000000</v>
      </c>
    </row>
    <row r="72" spans="1:14" ht="76.5" customHeight="1" x14ac:dyDescent="0.2">
      <c r="A72" s="297" t="s">
        <v>586</v>
      </c>
      <c r="B72" s="297" t="s">
        <v>578</v>
      </c>
      <c r="C72" s="472"/>
      <c r="D72" s="297"/>
      <c r="E72" s="297" t="s">
        <v>578</v>
      </c>
      <c r="F72" s="473">
        <v>1</v>
      </c>
      <c r="G72" s="472">
        <v>3</v>
      </c>
      <c r="H72" s="297" t="s">
        <v>578</v>
      </c>
      <c r="I72" s="499">
        <v>5000000</v>
      </c>
      <c r="J72" s="499">
        <v>5000000</v>
      </c>
      <c r="K72" s="499">
        <v>5000000</v>
      </c>
      <c r="L72" s="499">
        <v>5000000</v>
      </c>
      <c r="M72" s="499">
        <v>5000000</v>
      </c>
      <c r="N72" s="499">
        <f t="shared" si="3"/>
        <v>25000000</v>
      </c>
    </row>
    <row r="73" spans="1:14" ht="79.5" customHeight="1" x14ac:dyDescent="0.2">
      <c r="A73" s="297" t="s">
        <v>587</v>
      </c>
      <c r="B73" s="472" t="s">
        <v>839</v>
      </c>
      <c r="C73" s="472"/>
      <c r="D73" s="297" t="s">
        <v>764</v>
      </c>
      <c r="E73" s="297" t="s">
        <v>637</v>
      </c>
      <c r="F73" s="473" t="s">
        <v>526</v>
      </c>
      <c r="G73" s="472" t="s">
        <v>708</v>
      </c>
      <c r="H73" s="609" t="s">
        <v>637</v>
      </c>
      <c r="I73" s="499">
        <v>1000000</v>
      </c>
      <c r="J73" s="499">
        <v>1000000</v>
      </c>
      <c r="K73" s="499">
        <v>1000000</v>
      </c>
      <c r="L73" s="499">
        <v>1000000</v>
      </c>
      <c r="M73" s="499">
        <v>1000000</v>
      </c>
      <c r="N73" s="499">
        <f t="shared" si="3"/>
        <v>5000000</v>
      </c>
    </row>
    <row r="74" spans="1:14" ht="57" customHeight="1" x14ac:dyDescent="0.2">
      <c r="A74" s="297" t="s">
        <v>588</v>
      </c>
      <c r="B74" s="297" t="s">
        <v>576</v>
      </c>
      <c r="C74" s="472"/>
      <c r="D74" s="297"/>
      <c r="E74" s="297" t="s">
        <v>576</v>
      </c>
      <c r="F74" s="473">
        <v>3</v>
      </c>
      <c r="G74" s="472" t="s">
        <v>708</v>
      </c>
      <c r="H74" s="297" t="s">
        <v>576</v>
      </c>
      <c r="I74" s="499">
        <v>2000000</v>
      </c>
      <c r="J74" s="499">
        <v>1500000</v>
      </c>
      <c r="K74" s="499">
        <v>1500000</v>
      </c>
      <c r="L74" s="499">
        <v>1500000</v>
      </c>
      <c r="M74" s="499">
        <v>1500000</v>
      </c>
      <c r="N74" s="499">
        <f t="shared" si="3"/>
        <v>8000000</v>
      </c>
    </row>
    <row r="75" spans="1:14" ht="48" x14ac:dyDescent="0.2">
      <c r="A75" s="297" t="s">
        <v>589</v>
      </c>
      <c r="B75" s="297" t="s">
        <v>576</v>
      </c>
      <c r="C75" s="472"/>
      <c r="D75" s="493"/>
      <c r="E75" s="297" t="s">
        <v>576</v>
      </c>
      <c r="F75" s="473">
        <v>3</v>
      </c>
      <c r="G75" s="472" t="s">
        <v>708</v>
      </c>
      <c r="H75" s="297" t="s">
        <v>576</v>
      </c>
      <c r="I75" s="499">
        <v>2000000</v>
      </c>
      <c r="J75" s="499">
        <v>2000000</v>
      </c>
      <c r="K75" s="499">
        <v>2000000</v>
      </c>
      <c r="L75" s="499">
        <v>2000000</v>
      </c>
      <c r="M75" s="499">
        <v>2000000</v>
      </c>
      <c r="N75" s="499">
        <f t="shared" si="3"/>
        <v>10000000</v>
      </c>
    </row>
    <row r="76" spans="1:14" ht="48" x14ac:dyDescent="0.2">
      <c r="A76" s="297" t="s">
        <v>718</v>
      </c>
      <c r="B76" s="297" t="s">
        <v>576</v>
      </c>
      <c r="C76" s="472"/>
      <c r="D76" s="297"/>
      <c r="E76" s="297" t="s">
        <v>576</v>
      </c>
      <c r="F76" s="473">
        <v>3</v>
      </c>
      <c r="G76" s="472" t="s">
        <v>708</v>
      </c>
      <c r="H76" s="297" t="s">
        <v>576</v>
      </c>
      <c r="I76" s="499">
        <v>10000000</v>
      </c>
      <c r="J76" s="499">
        <v>30000000</v>
      </c>
      <c r="K76" s="499">
        <v>30000000</v>
      </c>
      <c r="L76" s="499">
        <v>30000000</v>
      </c>
      <c r="M76" s="499">
        <v>30000000</v>
      </c>
      <c r="N76" s="499">
        <f>SUM(I76:M76)</f>
        <v>130000000</v>
      </c>
    </row>
    <row r="77" spans="1:14" ht="61.5" customHeight="1" x14ac:dyDescent="0.2">
      <c r="A77" s="297" t="s">
        <v>590</v>
      </c>
      <c r="B77" s="297" t="s">
        <v>576</v>
      </c>
      <c r="C77" s="472"/>
      <c r="D77" s="297"/>
      <c r="E77" s="297" t="s">
        <v>576</v>
      </c>
      <c r="F77" s="473">
        <v>3</v>
      </c>
      <c r="G77" s="472">
        <v>4</v>
      </c>
      <c r="H77" s="297" t="s">
        <v>576</v>
      </c>
      <c r="I77" s="499">
        <v>100000</v>
      </c>
      <c r="J77" s="499">
        <v>100000</v>
      </c>
      <c r="K77" s="499">
        <v>100000</v>
      </c>
      <c r="L77" s="499">
        <v>100000</v>
      </c>
      <c r="M77" s="499">
        <v>100000</v>
      </c>
      <c r="N77" s="499">
        <f t="shared" ref="N77:N78" si="10">SUM(I77:M77)</f>
        <v>500000</v>
      </c>
    </row>
    <row r="78" spans="1:14" s="527" customFormat="1" ht="69" customHeight="1" x14ac:dyDescent="0.2">
      <c r="A78" s="297" t="s">
        <v>591</v>
      </c>
      <c r="B78" s="472" t="s">
        <v>839</v>
      </c>
      <c r="C78" s="472"/>
      <c r="D78" s="297" t="s">
        <v>763</v>
      </c>
      <c r="E78" s="297" t="s">
        <v>637</v>
      </c>
      <c r="F78" s="473" t="s">
        <v>526</v>
      </c>
      <c r="G78" s="472">
        <v>4</v>
      </c>
      <c r="H78" s="609" t="s">
        <v>637</v>
      </c>
      <c r="I78" s="499">
        <v>100000</v>
      </c>
      <c r="J78" s="499">
        <v>100000</v>
      </c>
      <c r="K78" s="499">
        <v>100000</v>
      </c>
      <c r="L78" s="499">
        <v>100000</v>
      </c>
      <c r="M78" s="499">
        <v>100000</v>
      </c>
      <c r="N78" s="499">
        <f t="shared" si="10"/>
        <v>500000</v>
      </c>
    </row>
    <row r="79" spans="1:14" s="451" customFormat="1" ht="129.75" customHeight="1" x14ac:dyDescent="0.2">
      <c r="A79" s="524" t="s">
        <v>1017</v>
      </c>
      <c r="B79" s="526" t="s">
        <v>578</v>
      </c>
      <c r="C79" s="528"/>
      <c r="D79" s="544"/>
      <c r="E79" s="526" t="s">
        <v>578</v>
      </c>
      <c r="F79" s="615" t="s">
        <v>526</v>
      </c>
      <c r="G79" s="595" t="s">
        <v>708</v>
      </c>
      <c r="H79" s="526" t="s">
        <v>1016</v>
      </c>
      <c r="I79" s="515">
        <f>SUM(I80)</f>
        <v>50000000</v>
      </c>
      <c r="J79" s="515">
        <f t="shared" ref="J79:M79" si="11">SUM(J80)</f>
        <v>50000000</v>
      </c>
      <c r="K79" s="515">
        <f t="shared" si="11"/>
        <v>50000000</v>
      </c>
      <c r="L79" s="515">
        <f t="shared" si="11"/>
        <v>50000000</v>
      </c>
      <c r="M79" s="515">
        <f t="shared" si="11"/>
        <v>50000000</v>
      </c>
      <c r="N79" s="515">
        <f>SUM(N80)</f>
        <v>250000000</v>
      </c>
    </row>
    <row r="80" spans="1:14" ht="128.25" customHeight="1" x14ac:dyDescent="0.2">
      <c r="A80" s="297" t="s">
        <v>1018</v>
      </c>
      <c r="B80" s="297" t="s">
        <v>578</v>
      </c>
      <c r="C80" s="472"/>
      <c r="D80" s="297" t="s">
        <v>883</v>
      </c>
      <c r="E80" s="297" t="s">
        <v>578</v>
      </c>
      <c r="F80" s="473" t="s">
        <v>526</v>
      </c>
      <c r="G80" s="472" t="s">
        <v>708</v>
      </c>
      <c r="H80" s="297" t="s">
        <v>1016</v>
      </c>
      <c r="I80" s="499">
        <v>50000000</v>
      </c>
      <c r="J80" s="499">
        <v>50000000</v>
      </c>
      <c r="K80" s="499">
        <v>50000000</v>
      </c>
      <c r="L80" s="499">
        <v>50000000</v>
      </c>
      <c r="M80" s="499">
        <v>50000000</v>
      </c>
      <c r="N80" s="499">
        <f t="shared" ref="N80" si="12">SUM(I80:M80)</f>
        <v>250000000</v>
      </c>
    </row>
    <row r="81" spans="1:14" ht="24" customHeight="1" x14ac:dyDescent="0.2">
      <c r="A81" s="552"/>
      <c r="B81" s="545"/>
      <c r="C81" s="475"/>
      <c r="D81" s="552"/>
      <c r="E81" s="446"/>
      <c r="G81" s="546"/>
      <c r="H81" s="547"/>
      <c r="I81" s="547"/>
      <c r="J81" s="548"/>
      <c r="K81" s="501"/>
      <c r="L81" s="501"/>
      <c r="M81" s="516"/>
      <c r="N81" s="447"/>
    </row>
    <row r="82" spans="1:14" x14ac:dyDescent="0.2">
      <c r="A82" s="533" t="s">
        <v>689</v>
      </c>
      <c r="B82" s="549" t="s">
        <v>690</v>
      </c>
      <c r="C82" s="475"/>
      <c r="D82" s="552"/>
      <c r="E82" s="549" t="s">
        <v>690</v>
      </c>
      <c r="G82" s="446"/>
      <c r="H82" s="549"/>
      <c r="I82" s="516"/>
      <c r="J82" s="550"/>
      <c r="K82" s="549" t="s">
        <v>690</v>
      </c>
      <c r="L82" s="516"/>
      <c r="M82" s="550"/>
      <c r="N82" s="447"/>
    </row>
    <row r="83" spans="1:14" x14ac:dyDescent="0.2">
      <c r="A83" s="447" t="s">
        <v>691</v>
      </c>
      <c r="B83" s="447"/>
      <c r="C83" s="475"/>
      <c r="D83" s="552"/>
      <c r="E83" s="447"/>
      <c r="G83" s="446"/>
      <c r="H83" s="739"/>
      <c r="I83" s="739"/>
      <c r="J83" s="739"/>
      <c r="K83" s="739" t="s">
        <v>662</v>
      </c>
      <c r="L83" s="739"/>
      <c r="M83" s="739"/>
      <c r="N83" s="447"/>
    </row>
    <row r="84" spans="1:14" x14ac:dyDescent="0.2">
      <c r="A84" s="447" t="s">
        <v>692</v>
      </c>
      <c r="B84" s="447"/>
      <c r="C84" s="447"/>
      <c r="D84" s="447"/>
      <c r="E84" s="447"/>
      <c r="F84" s="447"/>
      <c r="H84" s="739"/>
      <c r="I84" s="739"/>
      <c r="J84" s="739"/>
      <c r="K84" s="739" t="s">
        <v>663</v>
      </c>
      <c r="L84" s="739"/>
      <c r="M84" s="739"/>
      <c r="N84" s="447"/>
    </row>
    <row r="85" spans="1:14" x14ac:dyDescent="0.2">
      <c r="A85" s="447" t="s">
        <v>973</v>
      </c>
      <c r="B85" s="447"/>
      <c r="C85" s="447"/>
      <c r="D85" s="447"/>
      <c r="E85" s="447"/>
      <c r="F85" s="447"/>
      <c r="H85" s="478"/>
      <c r="I85" s="447"/>
      <c r="J85" s="478"/>
      <c r="K85" s="478" t="s">
        <v>664</v>
      </c>
      <c r="L85" s="447"/>
      <c r="M85" s="478"/>
      <c r="N85" s="478"/>
    </row>
    <row r="86" spans="1:14" x14ac:dyDescent="0.2">
      <c r="A86" s="447" t="s">
        <v>693</v>
      </c>
      <c r="B86" s="447"/>
      <c r="C86" s="475"/>
      <c r="D86" s="552"/>
      <c r="E86" s="447"/>
      <c r="G86" s="446"/>
      <c r="H86" s="739"/>
      <c r="I86" s="739"/>
      <c r="J86" s="739"/>
      <c r="K86" s="739" t="s">
        <v>665</v>
      </c>
      <c r="L86" s="739"/>
      <c r="M86" s="739"/>
      <c r="N86" s="447"/>
    </row>
    <row r="87" spans="1:14" x14ac:dyDescent="0.2">
      <c r="A87" s="447" t="s">
        <v>694</v>
      </c>
      <c r="B87" s="478"/>
      <c r="C87" s="475"/>
      <c r="D87" s="552"/>
      <c r="E87" s="478"/>
      <c r="F87" s="447"/>
      <c r="H87" s="478"/>
      <c r="J87" s="502"/>
      <c r="K87" s="447"/>
      <c r="L87" s="447"/>
      <c r="M87" s="446"/>
      <c r="N87" s="447"/>
    </row>
    <row r="88" spans="1:14" x14ac:dyDescent="0.2">
      <c r="A88" s="447" t="s">
        <v>699</v>
      </c>
      <c r="B88" s="447"/>
      <c r="C88" s="447"/>
      <c r="D88" s="447"/>
      <c r="E88" s="447"/>
      <c r="F88" s="447"/>
      <c r="H88" s="478"/>
      <c r="J88" s="446"/>
      <c r="N88" s="447"/>
    </row>
    <row r="89" spans="1:14" x14ac:dyDescent="0.2">
      <c r="C89" s="518"/>
      <c r="D89" s="551"/>
    </row>
    <row r="90" spans="1:14" x14ac:dyDescent="0.2">
      <c r="C90" s="518"/>
      <c r="D90" s="551"/>
    </row>
    <row r="91" spans="1:14" x14ac:dyDescent="0.2">
      <c r="C91" s="518"/>
      <c r="D91" s="551"/>
    </row>
    <row r="92" spans="1:14" x14ac:dyDescent="0.2">
      <c r="C92" s="518"/>
      <c r="D92" s="554"/>
    </row>
    <row r="93" spans="1:14" x14ac:dyDescent="0.2">
      <c r="C93" s="518"/>
      <c r="D93" s="551"/>
    </row>
    <row r="94" spans="1:14" x14ac:dyDescent="0.2">
      <c r="C94" s="518"/>
      <c r="D94" s="554"/>
    </row>
    <row r="95" spans="1:14" x14ac:dyDescent="0.2">
      <c r="C95" s="518"/>
      <c r="D95" s="551"/>
    </row>
    <row r="96" spans="1:14" x14ac:dyDescent="0.2">
      <c r="C96" s="518"/>
      <c r="D96" s="555"/>
    </row>
    <row r="98" spans="2:14" x14ac:dyDescent="0.2">
      <c r="C98" s="446"/>
      <c r="D98" s="447"/>
    </row>
    <row r="102" spans="2:14" x14ac:dyDescent="0.2">
      <c r="B102" s="447"/>
      <c r="C102" s="446"/>
      <c r="D102" s="447"/>
      <c r="E102" s="447"/>
      <c r="F102" s="447"/>
      <c r="H102" s="447"/>
      <c r="I102" s="447"/>
      <c r="J102" s="447"/>
      <c r="K102" s="447"/>
      <c r="L102" s="447"/>
      <c r="M102" s="447"/>
      <c r="N102" s="447"/>
    </row>
  </sheetData>
  <mergeCells count="12">
    <mergeCell ref="H83:J83"/>
    <mergeCell ref="K83:M83"/>
    <mergeCell ref="H84:J84"/>
    <mergeCell ref="K84:M84"/>
    <mergeCell ref="H86:J86"/>
    <mergeCell ref="K86:M86"/>
    <mergeCell ref="A7:H7"/>
    <mergeCell ref="A1:N1"/>
    <mergeCell ref="A2:N2"/>
    <mergeCell ref="A4:H4"/>
    <mergeCell ref="I4:N4"/>
    <mergeCell ref="A6:H6"/>
  </mergeCells>
  <phoneticPr fontId="33" type="noConversion"/>
  <pageMargins left="0.19685039370078741" right="0.19685039370078741" top="0.74803149606299213" bottom="0.74803149606299213" header="0.31496062992125984" footer="0.31496062992125984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ประเด็นพัฒนา 1 </vt:lpstr>
      <vt:lpstr>ยุทธ 2</vt:lpstr>
      <vt:lpstr>ยุทธ 3</vt:lpstr>
      <vt:lpstr>ยุทธ 4</vt:lpstr>
      <vt:lpstr>ยุทธ 5</vt:lpstr>
      <vt:lpstr>สรุป</vt:lpstr>
      <vt:lpstr>บัญชีโครงการ 1 </vt:lpstr>
      <vt:lpstr>ประเด็นพัฒนา 2</vt:lpstr>
      <vt:lpstr>บัญชีโครงการ 2</vt:lpstr>
      <vt:lpstr>ประเด็นพัฒนา 3</vt:lpstr>
      <vt:lpstr>บัญชีโครงการ 3 </vt:lpstr>
      <vt:lpstr>ประเด็นพัฒนา 4</vt:lpstr>
      <vt:lpstr>บัญชีโครงการ4 </vt:lpstr>
      <vt:lpstr>ประเด็นพัฒนา 5</vt:lpstr>
      <vt:lpstr>บัญชีโครงการ5 </vt:lpstr>
      <vt:lpstr>'บัญชีโครงการ 1 '!Print_Area</vt:lpstr>
      <vt:lpstr>'บัญชีโครงการ 2'!Print_Area</vt:lpstr>
      <vt:lpstr>'บัญชีโครงการ 3 '!Print_Area</vt:lpstr>
      <vt:lpstr>'บัญชีโครงการ4 '!Print_Area</vt:lpstr>
      <vt:lpstr>'บัญชีโครงการ5 '!Print_Area</vt:lpstr>
      <vt:lpstr>'ประเด็นพัฒนา 1 '!Print_Area</vt:lpstr>
      <vt:lpstr>'ประเด็นพัฒนา 3'!Print_Area</vt:lpstr>
      <vt:lpstr>'ประเด็นพัฒนา 4'!Print_Area</vt:lpstr>
      <vt:lpstr>'ประเด็นพัฒนา 5'!Print_Area</vt:lpstr>
      <vt:lpstr>'บัญชีโครงการ 1 '!Print_Titles</vt:lpstr>
      <vt:lpstr>'บัญชีโครงการ 2'!Print_Titles</vt:lpstr>
      <vt:lpstr>'บัญชีโครงการ 3 '!Print_Titles</vt:lpstr>
      <vt:lpstr>'บัญชีโครงการ4 '!Print_Titles</vt:lpstr>
      <vt:lpstr>'ประเด็นพัฒนา 1 '!Print_Titles</vt:lpstr>
      <vt:lpstr>'ประเด็นพัฒนา 2'!Print_Titles</vt:lpstr>
      <vt:lpstr>'ประเด็นพัฒนา 3'!Print_Titles</vt:lpstr>
      <vt:lpstr>'ประเด็นพัฒนา 4'!Print_Titles</vt:lpstr>
      <vt:lpstr>'ประเด็นพัฒนา 5'!Print_Titles</vt:lpstr>
      <vt:lpstr>'ยุทธ 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BUTTREFLY</dc:creator>
  <cp:lastModifiedBy>Admin</cp:lastModifiedBy>
  <cp:lastPrinted>2021-09-27T04:29:11Z</cp:lastPrinted>
  <dcterms:created xsi:type="dcterms:W3CDTF">2012-08-06T03:43:50Z</dcterms:created>
  <dcterms:modified xsi:type="dcterms:W3CDTF">2022-11-22T10:55:07Z</dcterms:modified>
</cp:coreProperties>
</file>