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140" activeTab="13"/>
  </bookViews>
  <sheets>
    <sheet name="ประเด็นพัฒนา 1 " sheetId="1" r:id="rId1"/>
    <sheet name="ยุทธ 2" sheetId="2" state="hidden" r:id="rId2"/>
    <sheet name="ยุทธ 3" sheetId="3" state="hidden" r:id="rId3"/>
    <sheet name="ยุทธ 4" sheetId="4" state="hidden" r:id="rId4"/>
    <sheet name="ยุทธ 5" sheetId="5" state="hidden" r:id="rId5"/>
    <sheet name="สรุป" sheetId="6" state="hidden" r:id="rId6"/>
    <sheet name="บัญชีโครงการ 1 " sheetId="31" r:id="rId7"/>
    <sheet name="ประเด็นพัฒนา 2" sheetId="25" r:id="rId8"/>
    <sheet name="บัญชีโครงการ 2" sheetId="32" r:id="rId9"/>
    <sheet name="ประเด็นพัฒนา 3" sheetId="26" r:id="rId10"/>
    <sheet name="บัญชีโครงการ 3 " sheetId="33" r:id="rId11"/>
    <sheet name="ประเด็นพัฒนา 4" sheetId="27" r:id="rId12"/>
    <sheet name="บัญชีโครงการ4 " sheetId="34" r:id="rId13"/>
    <sheet name="ประเด็นพัฒนา 5" sheetId="28" r:id="rId14"/>
    <sheet name="บัญชีโครงการ5 " sheetId="35" r:id="rId15"/>
  </sheets>
  <definedNames>
    <definedName name="_xlnm._FilterDatabase" localSheetId="0" hidden="1">'ประเด็นพัฒนา 1 '!#REF!</definedName>
    <definedName name="_xlnm._FilterDatabase" localSheetId="1" hidden="1">'ยุทธ 2'!$A$17:$J$48</definedName>
    <definedName name="_xlnm._FilterDatabase" localSheetId="2" hidden="1">'ยุทธ 3'!$A$14:$J$228</definedName>
    <definedName name="_xlnm.Print_Area" localSheetId="6">'บัญชีโครงการ 1 '!$A$1:$M$94</definedName>
    <definedName name="_xlnm.Print_Area" localSheetId="8">'บัญชีโครงการ 2'!$A$1:$N$84</definedName>
    <definedName name="_xlnm.Print_Area" localSheetId="10">'บัญชีโครงการ 3 '!$A$1:$M$38</definedName>
    <definedName name="_xlnm.Print_Area" localSheetId="12">'บัญชีโครงการ4 '!$A$1:$M$52</definedName>
    <definedName name="_xlnm.Print_Area" localSheetId="14">'บัญชีโครงการ5 '!$A$1:$M$62</definedName>
    <definedName name="_xlnm.Print_Area" localSheetId="0">'ประเด็นพัฒนา 1 '!$A$1:$I$17</definedName>
    <definedName name="_xlnm.Print_Area" localSheetId="9">'ประเด็นพัฒนา 3'!$A$1:$I$9</definedName>
    <definedName name="_xlnm.Print_Area" localSheetId="11">'ประเด็นพัฒนา 4'!$A$1:$I$10</definedName>
    <definedName name="_xlnm.Print_Area" localSheetId="13">'ประเด็นพัฒนา 5'!$A$1:$I$11</definedName>
    <definedName name="_xlnm.Print_Titles" localSheetId="6">'บัญชีโครงการ 1 '!$4:$6</definedName>
    <definedName name="_xlnm.Print_Titles" localSheetId="8">'บัญชีโครงการ 2'!$4:$6</definedName>
    <definedName name="_xlnm.Print_Titles" localSheetId="10">'บัญชีโครงการ 3 '!$4:$6</definedName>
    <definedName name="_xlnm.Print_Titles" localSheetId="12">'บัญชีโครงการ4 '!$4:$6</definedName>
    <definedName name="_xlnm.Print_Titles" localSheetId="0">'ประเด็นพัฒนา 1 '!$5:$6</definedName>
    <definedName name="_xlnm.Print_Titles" localSheetId="7">'ประเด็นพัฒนา 2'!$5:$6</definedName>
    <definedName name="_xlnm.Print_Titles" localSheetId="9">'ประเด็นพัฒนา 3'!$5:$6</definedName>
    <definedName name="_xlnm.Print_Titles" localSheetId="11">'ประเด็นพัฒนา 4'!$5:$6</definedName>
    <definedName name="_xlnm.Print_Titles" localSheetId="13">'ประเด็นพัฒนา 5'!$5:$6</definedName>
    <definedName name="_xlnm.Print_Titles" localSheetId="4">'ยุทธ 5'!$15:$16</definedName>
    <definedName name="_xlnm.Print_Titles" localSheetId="5">สรุป!$3:$4</definedName>
  </definedNames>
  <calcPr calcId="191029"/>
</workbook>
</file>

<file path=xl/calcChain.xml><?xml version="1.0" encoding="utf-8"?>
<calcChain xmlns="http://schemas.openxmlformats.org/spreadsheetml/2006/main">
  <c r="I14" i="31" l="1"/>
  <c r="H14" i="31"/>
  <c r="M86" i="31"/>
  <c r="M85" i="31"/>
  <c r="M84" i="31"/>
  <c r="M83" i="31"/>
  <c r="J82" i="31"/>
  <c r="J79" i="31" s="1"/>
  <c r="I82" i="31"/>
  <c r="H82" i="31"/>
  <c r="M81" i="31"/>
  <c r="M80" i="31"/>
  <c r="L79" i="31"/>
  <c r="K79" i="31"/>
  <c r="I79" i="31"/>
  <c r="H79" i="31"/>
  <c r="L78" i="31"/>
  <c r="K78" i="31"/>
  <c r="J78" i="31"/>
  <c r="J74" i="31" s="1"/>
  <c r="I78" i="31"/>
  <c r="H78" i="31"/>
  <c r="M77" i="31"/>
  <c r="M76" i="31"/>
  <c r="M75" i="31"/>
  <c r="L74" i="31"/>
  <c r="K74" i="31"/>
  <c r="I74" i="31"/>
  <c r="H74" i="31"/>
  <c r="L73" i="31"/>
  <c r="K73" i="31"/>
  <c r="J73" i="31"/>
  <c r="J68" i="31" s="1"/>
  <c r="I73" i="31"/>
  <c r="H73" i="31"/>
  <c r="M72" i="31"/>
  <c r="M71" i="31"/>
  <c r="M70" i="31"/>
  <c r="M69" i="31"/>
  <c r="L68" i="31"/>
  <c r="L67" i="31" s="1"/>
  <c r="K68" i="31"/>
  <c r="K67" i="31" s="1"/>
  <c r="H68" i="31"/>
  <c r="H67" i="31" s="1"/>
  <c r="M66" i="31"/>
  <c r="M65" i="31" s="1"/>
  <c r="L65" i="31"/>
  <c r="K65" i="31"/>
  <c r="J65" i="31"/>
  <c r="I65" i="31"/>
  <c r="H65" i="31"/>
  <c r="M64" i="31"/>
  <c r="M63" i="31"/>
  <c r="L63" i="31"/>
  <c r="K63" i="31"/>
  <c r="J63" i="31"/>
  <c r="I63" i="31"/>
  <c r="H63" i="31"/>
  <c r="M62" i="31"/>
  <c r="M61" i="31"/>
  <c r="M60" i="31"/>
  <c r="M59" i="31"/>
  <c r="M58" i="31"/>
  <c r="M54" i="31"/>
  <c r="M53" i="31"/>
  <c r="M52" i="31"/>
  <c r="M51" i="31"/>
  <c r="M50" i="31"/>
  <c r="M49" i="31"/>
  <c r="M48" i="31"/>
  <c r="M47" i="31"/>
  <c r="M46" i="31"/>
  <c r="M45" i="31"/>
  <c r="M44" i="31"/>
  <c r="M43" i="31"/>
  <c r="M42" i="31"/>
  <c r="M41" i="31"/>
  <c r="M40" i="31" s="1"/>
  <c r="M39" i="31" s="1"/>
  <c r="L40" i="31"/>
  <c r="K40" i="31"/>
  <c r="J40" i="31"/>
  <c r="J39" i="31" s="1"/>
  <c r="I40" i="31"/>
  <c r="H40" i="31"/>
  <c r="L39" i="31"/>
  <c r="K39" i="31"/>
  <c r="H39" i="31"/>
  <c r="M38" i="31"/>
  <c r="M37" i="31"/>
  <c r="M36" i="31"/>
  <c r="M35" i="31"/>
  <c r="M34" i="31"/>
  <c r="M33" i="31"/>
  <c r="M32" i="31"/>
  <c r="M31" i="31"/>
  <c r="M30" i="31"/>
  <c r="M29" i="31"/>
  <c r="M28" i="31"/>
  <c r="M27" i="31"/>
  <c r="M26" i="31"/>
  <c r="M25" i="31"/>
  <c r="M24" i="31"/>
  <c r="M23" i="31"/>
  <c r="M22" i="31"/>
  <c r="M21" i="31"/>
  <c r="M20" i="31"/>
  <c r="M19" i="31"/>
  <c r="M18" i="31"/>
  <c r="M17" i="31"/>
  <c r="M16" i="31"/>
  <c r="M15" i="31"/>
  <c r="L14" i="31"/>
  <c r="K14" i="31"/>
  <c r="J14" i="31"/>
  <c r="M13" i="31"/>
  <c r="M12" i="31"/>
  <c r="M11" i="31"/>
  <c r="M8" i="31" s="1"/>
  <c r="M10" i="31"/>
  <c r="M9" i="31"/>
  <c r="L8" i="31"/>
  <c r="L7" i="31" s="1"/>
  <c r="K8" i="31"/>
  <c r="K7" i="31" s="1"/>
  <c r="J8" i="31"/>
  <c r="I8" i="31"/>
  <c r="H8" i="31"/>
  <c r="J7" i="31"/>
  <c r="K6" i="31" l="1"/>
  <c r="J67" i="31"/>
  <c r="J6" i="31" s="1"/>
  <c r="M79" i="31"/>
  <c r="H7" i="31"/>
  <c r="M82" i="31"/>
  <c r="M14" i="31"/>
  <c r="M7" i="31" s="1"/>
  <c r="I39" i="31"/>
  <c r="M73" i="31"/>
  <c r="M68" i="31" s="1"/>
  <c r="M78" i="31"/>
  <c r="M74" i="31" s="1"/>
  <c r="M67" i="31" s="1"/>
  <c r="I7" i="31"/>
  <c r="H6" i="31"/>
  <c r="M6" i="31" s="1"/>
  <c r="L6" i="31"/>
  <c r="I68" i="31"/>
  <c r="I67" i="31" s="1"/>
  <c r="I6" i="31" s="1"/>
  <c r="H14" i="34" l="1"/>
  <c r="H8" i="34"/>
  <c r="I18" i="25"/>
  <c r="M25" i="33"/>
  <c r="M36" i="34"/>
  <c r="M47" i="35"/>
  <c r="N40" i="32"/>
  <c r="N39" i="32" l="1"/>
  <c r="N38" i="32"/>
  <c r="N37" i="32"/>
  <c r="N36" i="32"/>
  <c r="M35" i="34"/>
  <c r="M34" i="34"/>
  <c r="M33" i="34"/>
  <c r="M32" i="34"/>
  <c r="M46" i="35"/>
  <c r="M31" i="34"/>
  <c r="M39" i="34" l="1"/>
  <c r="N66" i="32"/>
  <c r="M13" i="34"/>
  <c r="M12" i="34"/>
  <c r="N61" i="32"/>
  <c r="N20" i="32"/>
  <c r="N19" i="32"/>
  <c r="I12" i="1" l="1"/>
  <c r="I9" i="25"/>
  <c r="I11" i="1"/>
  <c r="M9" i="35"/>
  <c r="J37" i="35"/>
  <c r="I37" i="35"/>
  <c r="H37" i="35"/>
  <c r="L26" i="35"/>
  <c r="K26" i="35"/>
  <c r="J26" i="35"/>
  <c r="I26" i="35"/>
  <c r="H26" i="35"/>
  <c r="L8" i="35"/>
  <c r="K8" i="35"/>
  <c r="J8" i="35"/>
  <c r="I8" i="35"/>
  <c r="H8" i="35"/>
  <c r="M54" i="35"/>
  <c r="M53" i="35"/>
  <c r="M52" i="35"/>
  <c r="M51" i="35"/>
  <c r="M50" i="35"/>
  <c r="M49" i="35"/>
  <c r="M48" i="35" s="1"/>
  <c r="L48" i="35"/>
  <c r="K48" i="35"/>
  <c r="J48" i="35"/>
  <c r="I48" i="35"/>
  <c r="H48" i="35"/>
  <c r="M45" i="35"/>
  <c r="K37" i="35"/>
  <c r="M43" i="35"/>
  <c r="M42" i="35"/>
  <c r="M41" i="35"/>
  <c r="M40" i="35"/>
  <c r="M39" i="35"/>
  <c r="M38" i="35"/>
  <c r="M35" i="35"/>
  <c r="M34" i="35"/>
  <c r="M33" i="35"/>
  <c r="M32" i="35"/>
  <c r="M31" i="35"/>
  <c r="M30" i="35"/>
  <c r="M29" i="35"/>
  <c r="M28" i="35"/>
  <c r="M27" i="35"/>
  <c r="I7" i="35"/>
  <c r="M25" i="35"/>
  <c r="M24" i="35"/>
  <c r="M23" i="35"/>
  <c r="M22" i="35"/>
  <c r="M21" i="35"/>
  <c r="M20" i="35"/>
  <c r="M19" i="35"/>
  <c r="M18" i="35"/>
  <c r="M17" i="35"/>
  <c r="M16" i="35"/>
  <c r="M15" i="35"/>
  <c r="M14" i="35"/>
  <c r="M13" i="35"/>
  <c r="M12" i="35"/>
  <c r="M11" i="35"/>
  <c r="M10" i="35"/>
  <c r="L42" i="34"/>
  <c r="K42" i="34"/>
  <c r="J42" i="34"/>
  <c r="I42" i="34"/>
  <c r="H42" i="34"/>
  <c r="L37" i="34"/>
  <c r="K37" i="34"/>
  <c r="J37" i="34"/>
  <c r="I37" i="34"/>
  <c r="H37" i="34"/>
  <c r="L8" i="34"/>
  <c r="K8" i="34"/>
  <c r="J8" i="34"/>
  <c r="I8" i="34"/>
  <c r="M44" i="34"/>
  <c r="M43" i="34"/>
  <c r="M41" i="34"/>
  <c r="M40" i="34"/>
  <c r="M38" i="34"/>
  <c r="M37" i="34" s="1"/>
  <c r="M30" i="34"/>
  <c r="M29" i="34"/>
  <c r="M28" i="34"/>
  <c r="M27" i="34"/>
  <c r="M26" i="34"/>
  <c r="M25" i="34"/>
  <c r="M24" i="34"/>
  <c r="M23" i="34"/>
  <c r="M22" i="34"/>
  <c r="M21" i="34"/>
  <c r="M20" i="34"/>
  <c r="M19" i="34"/>
  <c r="M18" i="34"/>
  <c r="M17" i="34"/>
  <c r="M16" i="34"/>
  <c r="M15" i="34"/>
  <c r="M14" i="34" s="1"/>
  <c r="L14" i="34"/>
  <c r="K14" i="34"/>
  <c r="J14" i="34"/>
  <c r="I14" i="34"/>
  <c r="M11" i="34"/>
  <c r="M10" i="34"/>
  <c r="M9" i="34"/>
  <c r="M30" i="33"/>
  <c r="M29" i="33"/>
  <c r="M28" i="33"/>
  <c r="M27" i="33"/>
  <c r="L26" i="33"/>
  <c r="K26" i="33"/>
  <c r="J26" i="33"/>
  <c r="I26" i="33"/>
  <c r="H26" i="33"/>
  <c r="M24" i="33"/>
  <c r="M23" i="33"/>
  <c r="L22" i="33"/>
  <c r="K22" i="33"/>
  <c r="J22" i="33"/>
  <c r="I22" i="33"/>
  <c r="H22" i="33"/>
  <c r="M21" i="33"/>
  <c r="M20" i="33"/>
  <c r="M19" i="33" s="1"/>
  <c r="L19" i="33"/>
  <c r="K19" i="33"/>
  <c r="J19" i="33"/>
  <c r="I19" i="33"/>
  <c r="H19" i="33"/>
  <c r="M18" i="33"/>
  <c r="M17" i="33"/>
  <c r="M16" i="33"/>
  <c r="M15" i="33"/>
  <c r="M14" i="33"/>
  <c r="M13" i="33"/>
  <c r="M12" i="33"/>
  <c r="M11" i="33"/>
  <c r="M10" i="33"/>
  <c r="M9" i="33"/>
  <c r="L8" i="33"/>
  <c r="K8" i="33"/>
  <c r="J8" i="33"/>
  <c r="I8" i="33"/>
  <c r="H8" i="33"/>
  <c r="I75" i="32"/>
  <c r="I67" i="32"/>
  <c r="M62" i="32"/>
  <c r="L62" i="32"/>
  <c r="K62" i="32"/>
  <c r="J62" i="32"/>
  <c r="I62" i="32"/>
  <c r="M56" i="32"/>
  <c r="L56" i="32"/>
  <c r="K56" i="32"/>
  <c r="J56" i="32"/>
  <c r="I56" i="32"/>
  <c r="M47" i="32"/>
  <c r="L47" i="32"/>
  <c r="K47" i="32"/>
  <c r="J47" i="32"/>
  <c r="I47" i="32"/>
  <c r="I41" i="32"/>
  <c r="I21" i="32"/>
  <c r="M8" i="32"/>
  <c r="L8" i="32"/>
  <c r="K8" i="32"/>
  <c r="J8" i="32"/>
  <c r="I8" i="32"/>
  <c r="N76" i="32"/>
  <c r="N75" i="32" s="1"/>
  <c r="M75" i="32"/>
  <c r="L75" i="32"/>
  <c r="K75" i="32"/>
  <c r="J75" i="32"/>
  <c r="N74" i="32"/>
  <c r="N73" i="32"/>
  <c r="N72" i="32"/>
  <c r="N71" i="32"/>
  <c r="N70" i="32"/>
  <c r="N69" i="32"/>
  <c r="N68" i="32"/>
  <c r="M67" i="32"/>
  <c r="L67" i="32"/>
  <c r="K67" i="32"/>
  <c r="J67" i="32"/>
  <c r="N65" i="32"/>
  <c r="N64" i="32"/>
  <c r="N63" i="32"/>
  <c r="N60" i="32"/>
  <c r="N59" i="32"/>
  <c r="N56" i="32" s="1"/>
  <c r="N58" i="32"/>
  <c r="N57" i="32"/>
  <c r="N55" i="32"/>
  <c r="N54" i="32"/>
  <c r="N53" i="32"/>
  <c r="N52" i="32"/>
  <c r="N51" i="32"/>
  <c r="N50" i="32"/>
  <c r="N49" i="32"/>
  <c r="N48" i="32"/>
  <c r="N46" i="32"/>
  <c r="N45" i="32"/>
  <c r="N44" i="32"/>
  <c r="N43" i="32"/>
  <c r="N41" i="32" s="1"/>
  <c r="N42" i="32"/>
  <c r="M41" i="32"/>
  <c r="L41" i="32"/>
  <c r="K41" i="32"/>
  <c r="J41" i="32"/>
  <c r="N35" i="32"/>
  <c r="N34" i="32"/>
  <c r="N33" i="32"/>
  <c r="N32" i="32"/>
  <c r="N31" i="32"/>
  <c r="N30" i="32"/>
  <c r="N29" i="32"/>
  <c r="N28" i="32"/>
  <c r="N27" i="32"/>
  <c r="N26" i="32"/>
  <c r="N25" i="32"/>
  <c r="N24" i="32"/>
  <c r="N23" i="32"/>
  <c r="N22" i="32"/>
  <c r="M21" i="32"/>
  <c r="L21" i="32"/>
  <c r="K21" i="32"/>
  <c r="J21" i="32"/>
  <c r="N18" i="32"/>
  <c r="N17" i="32"/>
  <c r="N16" i="32"/>
  <c r="N15" i="32"/>
  <c r="N14" i="32"/>
  <c r="N13" i="32"/>
  <c r="N12" i="32"/>
  <c r="N8" i="32" s="1"/>
  <c r="N11" i="32"/>
  <c r="N10" i="32"/>
  <c r="N9" i="32"/>
  <c r="M42" i="34" l="1"/>
  <c r="M8" i="34"/>
  <c r="M26" i="33"/>
  <c r="M8" i="33"/>
  <c r="M22" i="33"/>
  <c r="N47" i="32"/>
  <c r="N62" i="32"/>
  <c r="N21" i="32"/>
  <c r="N67" i="32"/>
  <c r="M8" i="35"/>
  <c r="M26" i="35"/>
  <c r="M7" i="35" s="1"/>
  <c r="I36" i="35"/>
  <c r="I6" i="35" s="1"/>
  <c r="H7" i="35"/>
  <c r="H6" i="35" s="1"/>
  <c r="L7" i="33"/>
  <c r="L6" i="33" s="1"/>
  <c r="H36" i="35"/>
  <c r="K36" i="35"/>
  <c r="L7" i="35"/>
  <c r="J7" i="35"/>
  <c r="K7" i="34"/>
  <c r="K6" i="34" s="1"/>
  <c r="K7" i="32"/>
  <c r="K6" i="32" s="1"/>
  <c r="J36" i="35"/>
  <c r="K7" i="35"/>
  <c r="H7" i="33"/>
  <c r="H6" i="33" s="1"/>
  <c r="K7" i="33"/>
  <c r="K6" i="33" s="1"/>
  <c r="I7" i="34"/>
  <c r="I6" i="34" s="1"/>
  <c r="J7" i="33"/>
  <c r="J6" i="33" s="1"/>
  <c r="I7" i="33"/>
  <c r="I6" i="33" s="1"/>
  <c r="H7" i="34"/>
  <c r="H6" i="34" s="1"/>
  <c r="L7" i="34"/>
  <c r="L6" i="34" s="1"/>
  <c r="J7" i="34"/>
  <c r="J6" i="34" s="1"/>
  <c r="L7" i="32"/>
  <c r="L6" i="32" s="1"/>
  <c r="I7" i="32"/>
  <c r="I6" i="32" s="1"/>
  <c r="M7" i="32"/>
  <c r="M6" i="32" s="1"/>
  <c r="J7" i="32"/>
  <c r="J6" i="32" s="1"/>
  <c r="K6" i="35" l="1"/>
  <c r="J6" i="35"/>
  <c r="N7" i="32"/>
  <c r="N6" i="32" s="1"/>
  <c r="M7" i="34"/>
  <c r="M6" i="34" s="1"/>
  <c r="M7" i="33"/>
  <c r="M6" i="33" s="1"/>
  <c r="M44" i="35"/>
  <c r="L37" i="35"/>
  <c r="L36" i="35" s="1"/>
  <c r="L6" i="35" s="1"/>
  <c r="M37" i="35" l="1"/>
  <c r="M36" i="35" s="1"/>
  <c r="M6" i="35" s="1"/>
  <c r="C24" i="6" l="1"/>
  <c r="C23" i="6"/>
  <c r="C17" i="6"/>
  <c r="C13" i="6"/>
  <c r="D12" i="6"/>
  <c r="C11" i="6"/>
  <c r="C9" i="6" s="1"/>
  <c r="G7" i="6"/>
  <c r="F7" i="6"/>
  <c r="E7" i="6"/>
  <c r="D7" i="6"/>
  <c r="G6" i="6"/>
  <c r="F6" i="6"/>
  <c r="F5" i="6" s="1"/>
  <c r="E6" i="6"/>
  <c r="E5" i="6" s="1"/>
  <c r="D6" i="6"/>
  <c r="D5" i="6" s="1"/>
  <c r="G5" i="6"/>
  <c r="C5" i="6"/>
  <c r="I50" i="5"/>
  <c r="G24" i="6" s="1"/>
  <c r="H50" i="5"/>
  <c r="F24" i="6" s="1"/>
  <c r="G50" i="5"/>
  <c r="E24" i="6" s="1"/>
  <c r="F50" i="5"/>
  <c r="D24" i="6" s="1"/>
  <c r="I43" i="5"/>
  <c r="G23" i="6" s="1"/>
  <c r="H43" i="5"/>
  <c r="F23" i="6" s="1"/>
  <c r="G43" i="5"/>
  <c r="E23" i="6" s="1"/>
  <c r="F43" i="5"/>
  <c r="D23" i="6" s="1"/>
  <c r="I31" i="5"/>
  <c r="H31" i="5"/>
  <c r="G31" i="5"/>
  <c r="F31" i="5"/>
  <c r="I27" i="5"/>
  <c r="H27" i="5"/>
  <c r="G27" i="5"/>
  <c r="F27" i="5"/>
  <c r="I22" i="5"/>
  <c r="H22" i="5"/>
  <c r="G22" i="5"/>
  <c r="F22" i="5"/>
  <c r="F37" i="5" s="1"/>
  <c r="D22" i="6" s="1"/>
  <c r="I87" i="4"/>
  <c r="G19" i="6" s="1"/>
  <c r="H87" i="4"/>
  <c r="F19" i="6" s="1"/>
  <c r="G87" i="4"/>
  <c r="E19" i="6" s="1"/>
  <c r="F87" i="4"/>
  <c r="D19" i="6" s="1"/>
  <c r="I39" i="4"/>
  <c r="H39" i="4"/>
  <c r="G39" i="4"/>
  <c r="F39" i="4"/>
  <c r="I36" i="4"/>
  <c r="H36" i="4"/>
  <c r="G36" i="4"/>
  <c r="F36" i="4"/>
  <c r="I33" i="4"/>
  <c r="H33" i="4"/>
  <c r="G33" i="4"/>
  <c r="F33" i="4"/>
  <c r="I27" i="4"/>
  <c r="I54" i="4" s="1"/>
  <c r="G18" i="6" s="1"/>
  <c r="H27" i="4"/>
  <c r="H54" i="4" s="1"/>
  <c r="F18" i="6" s="1"/>
  <c r="G27" i="4"/>
  <c r="F27" i="4"/>
  <c r="F367" i="3"/>
  <c r="D15" i="6" s="1"/>
  <c r="A354" i="3"/>
  <c r="A355" i="3" s="1"/>
  <c r="A356" i="3" s="1"/>
  <c r="A357" i="3" s="1"/>
  <c r="A358" i="3" s="1"/>
  <c r="A359" i="3" s="1"/>
  <c r="A360" i="3" s="1"/>
  <c r="A361" i="3" s="1"/>
  <c r="A365" i="3" s="1"/>
  <c r="A366" i="3" s="1"/>
  <c r="A322" i="3"/>
  <c r="A323" i="3" s="1"/>
  <c r="A324" i="3" s="1"/>
  <c r="A328" i="3" s="1"/>
  <c r="A329" i="3" s="1"/>
  <c r="A330" i="3" s="1"/>
  <c r="A331" i="3" s="1"/>
  <c r="A332" i="3" s="1"/>
  <c r="A333" i="3" s="1"/>
  <c r="A337" i="3" s="1"/>
  <c r="A338" i="3" s="1"/>
  <c r="G69" i="3"/>
  <c r="H69" i="3" s="1"/>
  <c r="I69" i="3" s="1"/>
  <c r="G68" i="3"/>
  <c r="H68" i="3" s="1"/>
  <c r="I68" i="3" s="1"/>
  <c r="G67" i="3"/>
  <c r="H67" i="3" s="1"/>
  <c r="I67" i="3" s="1"/>
  <c r="G63" i="3"/>
  <c r="H63" i="3" s="1"/>
  <c r="I63" i="3" s="1"/>
  <c r="G62" i="3"/>
  <c r="H62" i="3" s="1"/>
  <c r="I62" i="3" s="1"/>
  <c r="G61" i="3"/>
  <c r="H61" i="3" s="1"/>
  <c r="I61" i="3" s="1"/>
  <c r="G60" i="3"/>
  <c r="H60" i="3" s="1"/>
  <c r="I60" i="3" s="1"/>
  <c r="G59" i="3"/>
  <c r="H59" i="3" s="1"/>
  <c r="I59" i="3" s="1"/>
  <c r="G58" i="3"/>
  <c r="H58" i="3" s="1"/>
  <c r="I58" i="3" s="1"/>
  <c r="G57" i="3"/>
  <c r="H57" i="3" s="1"/>
  <c r="I57" i="3" s="1"/>
  <c r="G56" i="3"/>
  <c r="H56" i="3" s="1"/>
  <c r="I56" i="3" s="1"/>
  <c r="G55" i="3"/>
  <c r="H55" i="3" s="1"/>
  <c r="I55" i="3" s="1"/>
  <c r="G54" i="3"/>
  <c r="H54" i="3" s="1"/>
  <c r="I54" i="3" s="1"/>
  <c r="G50" i="3"/>
  <c r="H50" i="3" s="1"/>
  <c r="I50" i="3" s="1"/>
  <c r="G49" i="3"/>
  <c r="H49" i="3" s="1"/>
  <c r="I49" i="3" s="1"/>
  <c r="G48" i="3"/>
  <c r="H48" i="3" s="1"/>
  <c r="I48" i="3" s="1"/>
  <c r="G47" i="3"/>
  <c r="H47" i="3" s="1"/>
  <c r="I47" i="3" s="1"/>
  <c r="G46" i="3"/>
  <c r="H46" i="3" s="1"/>
  <c r="I46" i="3" s="1"/>
  <c r="G45" i="3"/>
  <c r="H45" i="3" s="1"/>
  <c r="I45" i="3" s="1"/>
  <c r="G44" i="3"/>
  <c r="H44" i="3" s="1"/>
  <c r="I44" i="3" s="1"/>
  <c r="G43" i="3"/>
  <c r="H43" i="3" s="1"/>
  <c r="I43" i="3" s="1"/>
  <c r="G42" i="3"/>
  <c r="H42" i="3" s="1"/>
  <c r="I42" i="3" s="1"/>
  <c r="G41" i="3"/>
  <c r="H41" i="3" s="1"/>
  <c r="I41" i="3" s="1"/>
  <c r="A41" i="3"/>
  <c r="A42" i="3" s="1"/>
  <c r="A43" i="3" s="1"/>
  <c r="A44" i="3" s="1"/>
  <c r="A45" i="3" s="1"/>
  <c r="A46" i="3" s="1"/>
  <c r="A47" i="3" s="1"/>
  <c r="A48" i="3" s="1"/>
  <c r="A49" i="3" s="1"/>
  <c r="A50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7" i="3" s="1"/>
  <c r="A68" i="3" s="1"/>
  <c r="A69" i="3" s="1"/>
  <c r="A70" i="3" s="1"/>
  <c r="A71" i="3" s="1"/>
  <c r="A72" i="3" s="1"/>
  <c r="A73" i="3" s="1"/>
  <c r="A77" i="3" s="1"/>
  <c r="A78" i="3" s="1"/>
  <c r="A79" i="3" s="1"/>
  <c r="A80" i="3" s="1"/>
  <c r="A81" i="3" s="1"/>
  <c r="A85" i="3" s="1"/>
  <c r="A86" i="3" s="1"/>
  <c r="A87" i="3" s="1"/>
  <c r="A88" i="3" s="1"/>
  <c r="A89" i="3" s="1"/>
  <c r="A93" i="3" s="1"/>
  <c r="A94" i="3" s="1"/>
  <c r="A95" i="3" s="1"/>
  <c r="A96" i="3" s="1"/>
  <c r="A97" i="3" s="1"/>
  <c r="A98" i="3" s="1"/>
  <c r="A102" i="3" s="1"/>
  <c r="A103" i="3" s="1"/>
  <c r="A104" i="3" s="1"/>
  <c r="A105" i="3" s="1"/>
  <c r="A106" i="3" s="1"/>
  <c r="A107" i="3" s="1"/>
  <c r="A111" i="3" s="1"/>
  <c r="A112" i="3" s="1"/>
  <c r="A113" i="3" s="1"/>
  <c r="A114" i="3" s="1"/>
  <c r="A115" i="3" s="1"/>
  <c r="A116" i="3" s="1"/>
  <c r="A120" i="3" s="1"/>
  <c r="A121" i="3" s="1"/>
  <c r="A122" i="3" s="1"/>
  <c r="A123" i="3" s="1"/>
  <c r="A124" i="3" s="1"/>
  <c r="A125" i="3" s="1"/>
  <c r="A129" i="3" s="1"/>
  <c r="A130" i="3" s="1"/>
  <c r="A131" i="3" s="1"/>
  <c r="A132" i="3" s="1"/>
  <c r="A133" i="3" s="1"/>
  <c r="A134" i="3" s="1"/>
  <c r="A135" i="3" s="1"/>
  <c r="A136" i="3" s="1"/>
  <c r="A140" i="3" s="1"/>
  <c r="A141" i="3" s="1"/>
  <c r="A142" i="3" s="1"/>
  <c r="A143" i="3" s="1"/>
  <c r="A144" i="3" s="1"/>
  <c r="A145" i="3" s="1"/>
  <c r="A146" i="3" s="1"/>
  <c r="A150" i="3" s="1"/>
  <c r="A151" i="3" s="1"/>
  <c r="A152" i="3" s="1"/>
  <c r="A153" i="3" s="1"/>
  <c r="A154" i="3" s="1"/>
  <c r="A155" i="3" s="1"/>
  <c r="A156" i="3" s="1"/>
  <c r="A160" i="3" s="1"/>
  <c r="A161" i="3" s="1"/>
  <c r="A162" i="3" s="1"/>
  <c r="A163" i="3" s="1"/>
  <c r="A164" i="3" s="1"/>
  <c r="A165" i="3" s="1"/>
  <c r="A166" i="3" s="1"/>
  <c r="A167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4" i="3" s="1"/>
  <c r="A185" i="3" s="1"/>
  <c r="A186" i="3" s="1"/>
  <c r="A187" i="3" s="1"/>
  <c r="A188" i="3" s="1"/>
  <c r="A189" i="3" s="1"/>
  <c r="A190" i="3" s="1"/>
  <c r="A191" i="3" s="1"/>
  <c r="A192" i="3" s="1"/>
  <c r="A196" i="3" s="1"/>
  <c r="A197" i="3" s="1"/>
  <c r="A198" i="3" s="1"/>
  <c r="A199" i="3" s="1"/>
  <c r="A200" i="3" s="1"/>
  <c r="A201" i="3" s="1"/>
  <c r="A202" i="3" s="1"/>
  <c r="A203" i="3" s="1"/>
  <c r="A204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3" i="3" s="1"/>
  <c r="A224" i="3" s="1"/>
  <c r="A225" i="3" s="1"/>
  <c r="A226" i="3" s="1"/>
  <c r="A227" i="3" s="1"/>
  <c r="A228" i="3" s="1"/>
  <c r="A229" i="3" s="1"/>
  <c r="A230" i="3" s="1"/>
  <c r="A234" i="3" s="1"/>
  <c r="A235" i="3" s="1"/>
  <c r="A236" i="3" s="1"/>
  <c r="A237" i="3" s="1"/>
  <c r="A238" i="3" s="1"/>
  <c r="A239" i="3" s="1"/>
  <c r="A243" i="3" s="1"/>
  <c r="A244" i="3" s="1"/>
  <c r="A245" i="3" s="1"/>
  <c r="A246" i="3" s="1"/>
  <c r="A247" i="3" s="1"/>
  <c r="A251" i="3" s="1"/>
  <c r="A252" i="3" s="1"/>
  <c r="A253" i="3" s="1"/>
  <c r="A254" i="3" s="1"/>
  <c r="A255" i="3" s="1"/>
  <c r="A259" i="3" s="1"/>
  <c r="A260" i="3" s="1"/>
  <c r="A261" i="3" s="1"/>
  <c r="A262" i="3" s="1"/>
  <c r="A263" i="3" s="1"/>
  <c r="A264" i="3" s="1"/>
  <c r="A268" i="3" s="1"/>
  <c r="A269" i="3" s="1"/>
  <c r="A270" i="3" s="1"/>
  <c r="A271" i="3" s="1"/>
  <c r="A272" i="3" s="1"/>
  <c r="A273" i="3" s="1"/>
  <c r="A277" i="3" s="1"/>
  <c r="A278" i="3" s="1"/>
  <c r="A279" i="3" s="1"/>
  <c r="A280" i="3" s="1"/>
  <c r="A281" i="3" s="1"/>
  <c r="A285" i="3" s="1"/>
  <c r="A286" i="3" s="1"/>
  <c r="A287" i="3" s="1"/>
  <c r="A288" i="3" s="1"/>
  <c r="A289" i="3" s="1"/>
  <c r="A293" i="3" s="1"/>
  <c r="A294" i="3" s="1"/>
  <c r="A295" i="3" s="1"/>
  <c r="A296" i="3" s="1"/>
  <c r="A297" i="3" s="1"/>
  <c r="A301" i="3" s="1"/>
  <c r="A302" i="3" s="1"/>
  <c r="A303" i="3" s="1"/>
  <c r="A304" i="3" s="1"/>
  <c r="A305" i="3" s="1"/>
  <c r="A309" i="3" s="1"/>
  <c r="A310" i="3" s="1"/>
  <c r="A311" i="3" s="1"/>
  <c r="A312" i="3" s="1"/>
  <c r="A313" i="3" s="1"/>
  <c r="A314" i="3" s="1"/>
  <c r="A318" i="3" s="1"/>
  <c r="A319" i="3" s="1"/>
  <c r="A320" i="3" s="1"/>
  <c r="G40" i="3"/>
  <c r="H40" i="3" s="1"/>
  <c r="I40" i="3" s="1"/>
  <c r="G39" i="3"/>
  <c r="H39" i="3" s="1"/>
  <c r="I39" i="3" s="1"/>
  <c r="G38" i="3"/>
  <c r="I15" i="3"/>
  <c r="I36" i="3" s="1"/>
  <c r="G14" i="6" s="1"/>
  <c r="H15" i="3"/>
  <c r="H36" i="3" s="1"/>
  <c r="F14" i="6" s="1"/>
  <c r="G15" i="3"/>
  <c r="G36" i="3" s="1"/>
  <c r="E14" i="6" s="1"/>
  <c r="F15" i="3"/>
  <c r="F36" i="3" s="1"/>
  <c r="D14" i="6" s="1"/>
  <c r="I56" i="2"/>
  <c r="G12" i="6" s="1"/>
  <c r="H56" i="2"/>
  <c r="F12" i="6" s="1"/>
  <c r="G56" i="2"/>
  <c r="E12" i="6" s="1"/>
  <c r="I49" i="2"/>
  <c r="G11" i="6" s="1"/>
  <c r="H49" i="2"/>
  <c r="F11" i="6" s="1"/>
  <c r="G49" i="2"/>
  <c r="E11" i="6" s="1"/>
  <c r="F49" i="2"/>
  <c r="D11" i="6" s="1"/>
  <c r="I18" i="2"/>
  <c r="I35" i="2" s="1"/>
  <c r="G10" i="6" s="1"/>
  <c r="H18" i="2"/>
  <c r="H35" i="2" s="1"/>
  <c r="F10" i="6" s="1"/>
  <c r="G18" i="2"/>
  <c r="G35" i="2" s="1"/>
  <c r="E10" i="6" s="1"/>
  <c r="F18" i="2"/>
  <c r="F35" i="2" s="1"/>
  <c r="D10" i="6" s="1"/>
  <c r="G37" i="5" l="1"/>
  <c r="E22" i="6" s="1"/>
  <c r="E21" i="6" s="1"/>
  <c r="H37" i="5"/>
  <c r="F22" i="6" s="1"/>
  <c r="D13" i="6"/>
  <c r="I37" i="5"/>
  <c r="G22" i="6" s="1"/>
  <c r="F54" i="4"/>
  <c r="D18" i="6" s="1"/>
  <c r="D17" i="6" s="1"/>
  <c r="G54" i="4"/>
  <c r="E18" i="6" s="1"/>
  <c r="E17" i="6" s="1"/>
  <c r="G9" i="6"/>
  <c r="F17" i="6"/>
  <c r="C21" i="6"/>
  <c r="E9" i="6"/>
  <c r="D9" i="6"/>
  <c r="F9" i="6"/>
  <c r="G17" i="6"/>
  <c r="D21" i="6"/>
  <c r="F21" i="6"/>
  <c r="H38" i="3"/>
  <c r="G367" i="3"/>
  <c r="E15" i="6" s="1"/>
  <c r="E13" i="6" s="1"/>
  <c r="E25" i="6" s="1"/>
  <c r="G21" i="6"/>
  <c r="C25" i="6"/>
  <c r="D25" i="6" l="1"/>
  <c r="H367" i="3"/>
  <c r="F15" i="6" s="1"/>
  <c r="F13" i="6" s="1"/>
  <c r="F25" i="6" s="1"/>
  <c r="I38" i="3"/>
  <c r="I367" i="3" s="1"/>
  <c r="G15" i="6" s="1"/>
  <c r="G13" i="6" s="1"/>
  <c r="G25" i="6" s="1"/>
</calcChain>
</file>

<file path=xl/comments1.xml><?xml version="1.0" encoding="utf-8"?>
<comments xmlns="http://schemas.openxmlformats.org/spreadsheetml/2006/main">
  <authors>
    <author>HRSMPK</author>
  </authors>
  <commentList>
    <comment ref="M73" authorId="0">
      <text>
        <r>
          <rPr>
            <b/>
            <sz val="9"/>
            <color indexed="81"/>
            <rFont val="Tahoma"/>
            <family val="2"/>
          </rPr>
          <t>HRSMPK: หารเฉลี่ยแต่ละปี</t>
        </r>
      </text>
    </comment>
    <comment ref="M78" authorId="0">
      <text>
        <r>
          <rPr>
            <b/>
            <sz val="9"/>
            <color indexed="81"/>
            <rFont val="Tahoma"/>
            <family val="2"/>
          </rPr>
          <t>HRSMPK:</t>
        </r>
        <r>
          <rPr>
            <sz val="9"/>
            <color indexed="81"/>
            <rFont val="Tahoma"/>
            <family val="2"/>
          </rPr>
          <t xml:space="preserve">
เฉลี่ย 4 ปี</t>
        </r>
      </text>
    </comment>
  </commentList>
</comments>
</file>

<file path=xl/sharedStrings.xml><?xml version="1.0" encoding="utf-8"?>
<sst xmlns="http://schemas.openxmlformats.org/spreadsheetml/2006/main" count="3030" uniqueCount="1189">
  <si>
    <t>แบบ จ. ๑</t>
  </si>
  <si>
    <t>ค่าเป้าหมาย</t>
  </si>
  <si>
    <t>กลยุทธ์</t>
  </si>
  <si>
    <t>บัญชีรายการชุดโครงการ</t>
  </si>
  <si>
    <t>งบประมาณดำเนินการ</t>
  </si>
  <si>
    <t xml:space="preserve"> </t>
  </si>
  <si>
    <t>เป้าประสงค์ เชิงยุทธศาสตร์(3)</t>
  </si>
  <si>
    <t>กลยุทธ์(7)</t>
  </si>
  <si>
    <t>ตัวชี้วัด(4)</t>
  </si>
  <si>
    <t>โครงการ(8)</t>
  </si>
  <si>
    <t>แหล่ง งปม.(9)</t>
  </si>
  <si>
    <t>ผลผลิต(10)</t>
  </si>
  <si>
    <t>หน่วยดำเนินการ(12)</t>
  </si>
  <si>
    <t>พ.ศ.2557</t>
  </si>
  <si>
    <t>พ.ศ.2558</t>
  </si>
  <si>
    <t>พ.ศ.2559</t>
  </si>
  <si>
    <t>พ.ศ.2560</t>
  </si>
  <si>
    <t>แหล่ง 
งปม.</t>
  </si>
  <si>
    <t>โครงการชลประทานราชบุรี</t>
  </si>
  <si>
    <t>ประมงจังหวัดราชบุรี</t>
  </si>
  <si>
    <t>เกษตรจังหวัดราชบุรี</t>
  </si>
  <si>
    <t>โครงการพัฒนาโครงสร้างพื้นฐานเพื่อการท่องเที่ยว</t>
  </si>
  <si>
    <t xml:space="preserve">    เกษตรเพื่ออาหารกลางวันในโรงเรียนตำรวจตระเวนชายแดน ตามพระราชดำริ</t>
  </si>
  <si>
    <t xml:space="preserve">   สนับสนุนการดำเนินงานตามแนวพระราชดำริ(ทอผ้า)</t>
  </si>
  <si>
    <t xml:space="preserve">  ร่วมคิดร่วมใจป้องกันภัยสังคม</t>
  </si>
  <si>
    <t xml:space="preserve">  ร่วมคิดร่วมใจป้องกันภัยให้สังคม</t>
  </si>
  <si>
    <t xml:space="preserve">    การศึกษาเพื่อต่อต้านการใช้ยาเสพติดในเด็กนักเรียน ( D.A.R.E.)  </t>
  </si>
  <si>
    <t xml:space="preserve">อ.จอมบึง(สภ.จอมบึง) </t>
  </si>
  <si>
    <t>อ.โพธาราม(สภ.โพธาราม)</t>
  </si>
  <si>
    <t xml:space="preserve">อ.ดำเนินสะดวก(สภ.) </t>
  </si>
  <si>
    <t>อ.ดำเนินสะดวก(สภ.ดำเนิน)</t>
  </si>
  <si>
    <t xml:space="preserve">     ส่งเสริมการมีส่วนร่วมของประชาชนในกิจการตำรวจโดยใช้หลักการชุมชนเข้มแข็ง</t>
  </si>
  <si>
    <t>สำนักงานทรัพยากรน้ำภาค 7</t>
  </si>
  <si>
    <t>ฉก.ทัพพระยาเสือ</t>
  </si>
  <si>
    <t xml:space="preserve"> สนับสนุนโครงการฟาร์มตัวอย่าง</t>
  </si>
  <si>
    <t xml:space="preserve">  สนับสนุนโครงการศูนย์เรียนรู้ด้านการประมงบ้านหนองตาดั้งเพื่อพัฒนาเป็น แหล่งผลิตอาหาร(Food Bank )ตามแนวพระราชดำริ</t>
  </si>
  <si>
    <t>เพิ่มผลผลิตสัตว์น้ำในแหล่งน้ำแม่น้ำแม่กลอง</t>
  </si>
  <si>
    <t>วัฒนธรรมจังหวัดราชบุรี</t>
  </si>
  <si>
    <t>สาธารณสุขจังหวัดราชบุรี</t>
  </si>
  <si>
    <t>20.ชุดโครงการเพิ่มประสิทธิภาพการจัดบริการเพื่อการเข้าถึงบริการทันตกรรมฯ</t>
  </si>
  <si>
    <t>สำนักงานทางหลวงชนบทจังหวัดราชบุรี</t>
  </si>
  <si>
    <t>-</t>
  </si>
  <si>
    <t>1,2</t>
  </si>
  <si>
    <t>โครงการประเมินประสิทธิผลแผนยุทธศาสตร์การพัฒนาสาธารณสุข จ.ราชบุรี</t>
  </si>
  <si>
    <t>ชุดโครงการพัฒนาระบบเทคโนโลยีสารสนเทศด้านสุขภาพ</t>
  </si>
  <si>
    <t xml:space="preserve">โครงการ กำกับ ติดตาม และพัฒนายุทธศาสตร์สาธารณสุข จังหวัดราชบุรี ปีงบประมาณ 2555  </t>
  </si>
  <si>
    <t>โครงการพัฒนาเครือข่ายบริการสาธารณสุข</t>
  </si>
  <si>
    <t>โครงการประชาชนจังหวัดราชบุรี มีหลักประกันสุขภาพถ้วนหน้า</t>
  </si>
  <si>
    <t>โครงการพัฒนาประสิทธิภาพการบริการจัดการระบบหลักประกันสุขภาพถ้วนหน้า</t>
  </si>
  <si>
    <t>โครงการอำเภอป้องกันควบคุมโรคเข้มแข็งแบบยั่งยืน จ.ราชบุรี</t>
  </si>
  <si>
    <t>โครงการพัฒนาระบบระบาดวิทยามืออาชีพ</t>
  </si>
  <si>
    <t>โครงการตอบโต้ภาวะฉุกเฉินด้านสาธารณสุข</t>
  </si>
  <si>
    <t>โครงการองค์กรน่าอยู่ ชูสุขภาพปลอดภัย จ.ราชบุรี</t>
  </si>
  <si>
    <t>โครงการแผนงานด้านควบคุมป้องกันโรคไม่ติดต่อ</t>
  </si>
  <si>
    <t>โครงการด้านส่งเสริมสุขภาพ</t>
  </si>
  <si>
    <t>โครงการแผนงานภาคประชาชนและภาคีเครือข่าย</t>
  </si>
  <si>
    <t>โครงการพัฒนาศักยภาพและทักษะของบุคลากรเพื่อเพิ่มประสิทธิภาพในการปฏิบัติงาน</t>
  </si>
  <si>
    <t>โครงการพัฒนาระบบและกลไกการบริหารจัดการทรัพยากรบุคคล</t>
  </si>
  <si>
    <t xml:space="preserve">โครงการสนับสนุนการพัฒนาหน่วยงานสาธารณสุขให้มีคุณภาพตามเกณฑ์มาตรฐาน  </t>
  </si>
  <si>
    <t>โครงการแผนงานด้านพัฒนาภาคีเครือข่ายคุ้มครองผู้บริโภค</t>
  </si>
  <si>
    <t>โครงการแผนงานคุ้มครองผู้บริโภคด้านผลิตภัณฑ์สุขภาพและบริการ</t>
  </si>
  <si>
    <t>โครงการแผนงานส่งเสริมการแพทย์แผนไทยและการแพทย์ทางเลือก</t>
  </si>
  <si>
    <t>โครงการพัฒนาคุณภาพข้อมูลฯ</t>
  </si>
  <si>
    <t>โครงการพัฒนาการดำเนินงานเครือข่ายด้านทันตสาธารณสุข จ.ราชบุรี</t>
  </si>
  <si>
    <t>โครงการรณรงค์สร้างกระแสและพัฒนาสื่อการดูแลทันตสุขภาพ</t>
  </si>
  <si>
    <t>โครงการพัฒนาวิชาการทันตสาธารณสุข</t>
  </si>
  <si>
    <t>โครงการพัฒนาเครือข่ายทันตบุคลากรเพื่อการดำเนินงานแบบมีส่วนร่วม</t>
  </si>
  <si>
    <t>โครงการพัฒนาศักยภาพงานบริหารทั่วไป</t>
  </si>
  <si>
    <t xml:space="preserve"> โครงการก่อสร้าง/ปรับปรุงถนนลาดยาง     สาย รบ.4004 แยกทางหลวงหมายเลข 3209 (กม.ที่ 63+500) - บ้านไร่โคก (ตอนราชบุรี)</t>
  </si>
  <si>
    <t>โครงการก่อสร้าง/ปรับปรุงถนนลาดยาง     สาย รบ.5112 แยกทางหลวงชนบท รบ.4017 -  บ.หนองนกกระเรียน</t>
  </si>
  <si>
    <t>โครงการก่อสร้าง/ปรับปรุงถนนลาดยาง     สาย รบ.1070 แยกทางหลวงหมายเลข 4          (กม.ที่ 79+900) - บ้านดอนสะแก</t>
  </si>
  <si>
    <t>โครงการก่อสร้าง/ปรับปรุงถนนลาดยาง   สาย รบ.4017 แยกทางหลวงหมายเลข 3208 (กม.ที่ 0+395) - บ.หนองพันจันทร์</t>
  </si>
  <si>
    <t>โครงการก่อสร้าง/ปรับปรุงถนนลาดยาง   สาย รบ.4078 แยกทางหลวงหมายเลข 3206 (กม.ที่ 31+800) - บ.ลานคา</t>
  </si>
  <si>
    <t xml:space="preserve"> โครงการก่อสร้าง/ปรับปรุงถนนลาดยาง   สาย รบ.4124 แยกทางหลวงหมายเลข 3339 (กม.ที่ 2+660) - บ้านโรงหีบ</t>
  </si>
  <si>
    <t>โครงการก่อสร้าง/ปรับปรุงถนนลาดยาง/คอนกรีต สาย รบ.4053 แยกทางหลวงหมายเลข 3361 (กม.ที่ 11+700) - บ.วังปลา</t>
  </si>
  <si>
    <t xml:space="preserve"> โครงการก่อสร้าง/ปรับปรุงถนนลาดยาง   สาย รบ.4061 แยกทางหลวงหมายเลข 3313 (กม.ที่ 27+000) - พุน้ำร้อนโปงกระทิง</t>
  </si>
  <si>
    <t>โครงการก่อสร้าง/ปรับปรุงถนนลาดยาง   สาย รบ.4064 แยกทางหลวงหมายเลข 3087 - บ.บ่อหวี</t>
  </si>
  <si>
    <t xml:space="preserve"> โครงการก่อสร้าง/ปรับปรุงถนนลาดยาง/คอนกรีต สาย สาย รบ.5052 แยกทางหลวงชนบท รบ. 4011 - บ.หนองปากดง</t>
  </si>
  <si>
    <t>โครงการก่อสร้าง/ปรับปรุงถนนลาดยาง สาย รบ.5100 แยกทางหลวงชนบท รบ.4019 -   ช่องตะโกปิดทอง</t>
  </si>
  <si>
    <t>โครงการก่อสร้าง/ปรับปรุงถนนลาดยาง      สาย รบ.4052 แยกทางหลวงหมายเลข 3361 - บ้านด่านทับตะโกใน</t>
  </si>
  <si>
    <t>โครงการก่อสร้าง/ปรับปรุงถนนลาดยาง     สาย รบ.3120 แยกทางหลวงหมายเลข 325 (กม.ที่ 13+300) - บ้านบัวงาม</t>
  </si>
  <si>
    <t>โครงการก่อสร้างถนนลาดยาง สาย รบ.5079 แยกทางหลวงชนบท รบ. 4041 (กม.ที่ 2+095) - น้ำตกซับเตย</t>
  </si>
  <si>
    <t>โครงการปรับปรุงถนนลาดยาง สาย รบ.4001 แยกทางหลวงหมายเลข 3206 (กม.ที่ 10+815) - บ.หนองโก</t>
  </si>
  <si>
    <t>โครงการปรับปรุงถนนลาดยาง สาย รบ.4002 แยกทางหลวงหมายเลข 3208 (กม.ที่ 13+000) - บ.ทุ่งหลวง</t>
  </si>
  <si>
    <t>โครงการปรับปรุงถนนลาดยาง สาย รบ.1004 แยกทางหลวงหมายเลข 4 (กม.ที่ 97+775) -   บ.ไร่ชาวเหนือ</t>
  </si>
  <si>
    <t>โครงการปรับปรุงถนนลาดยาง สาย รบ.3003แยกทางหลวงหมายเลข 325 (กม.ที่ 25+500) - บ.พิกุลทอง</t>
  </si>
  <si>
    <t>โครงการปรับปรุงถนนลาดยาง สาย รบ.4008 แยกทางหลวงหมายเลข 3088 (กม.ที่ 7+200) - บ.ปากท่อ</t>
  </si>
  <si>
    <t>โครงการปรับปรุงถนนลาดยาง/คอนกรีต สาย รบ.3012 แยกทางหลวงหมายเลข 323 (กม.ที่ 8+000) - บ.ห้วยกระบอก</t>
  </si>
  <si>
    <t xml:space="preserve"> โครงการปรับปรุงถนนลาดยาง              สาย รบ.1028 แยกทางหลวงหมายเลข 4    (กม.ที่ 125+100) - บ.หนองลังกา</t>
  </si>
  <si>
    <t>โครงการปรับปรุงถนนลาดยาง/คอนกรีต สาย รบ.4038 แยกทางหลวงหมายเลข 3087 (กม.ที่ 1+865) - บ.ท่าชุมพล</t>
  </si>
  <si>
    <t>โครงการปรับปรุงถนนลาดยาง สาย รบ.3043 แยกทางหลวงหมายเลข 325 - บ.ดอนสาลี</t>
  </si>
  <si>
    <t>โครงการปรับปรุงถนนลาดยาง สาย รบ.5048 แยกทางหลวงชนบท สค.4010 - บ.ดอนไผ่</t>
  </si>
  <si>
    <t>โครงการปรับปรุงถนนลาดยาง              สาย รบ.5051 แยกทางหลวงชนบท รบ.4061 (กม.ที่ 0+985) - บ้านชายน้ำ</t>
  </si>
  <si>
    <t>โครงการปรับปรุงถนนลาดยาง              สาย รบ.4114 แยกทางหลวงหมายเลข 3357 (กม.ที่ 6+400) - บ.หนองกวางใหม่</t>
  </si>
  <si>
    <t>โครงการปรับปรุงถนนลาดยาง              สาย รบ.4016 แยกทางหลวงหมายเลข 3208 (กม.ที่ 19+265) - บ.รางม่วง</t>
  </si>
  <si>
    <t>โครงการปรับปรุงถนนลาดยาง              สาย รบ.4025 แยกทางหลวงหมายเลข 3087 (กม.ที่ 15+700) - บ.ด่านทับตะโก</t>
  </si>
  <si>
    <t>โครงการปรับปรุงถนนลาดยาง/คอนกรีต สาย รบ.4026 แยกทางหลวงหมายเลข 3087 (กม.ที่ 26+650) - บ.เนินสูง</t>
  </si>
  <si>
    <t>โครงการปรับปรุงถนนลาดยาง สาย รบ.4068 แยกทางหลวงหมายเลข 3087 (กม.ที่ 34+200) - น้ำตกเก้าโจน</t>
  </si>
  <si>
    <t>โครงการปรับปรุงถนนลาดยาง สาย รบ.4034 แยกทางหลวงหมายเลข 3273 (กม.ที่ 3+100) - บ้านโคกสูง</t>
  </si>
  <si>
    <t>โครงการปรุบปรุงถนนลาดยาง สาย รบ.5125 แยกทางหลวงชนบท รบ.3043 - บ้านกุ่ม</t>
  </si>
  <si>
    <t>โครงการปรับปรุงถนนลาดยาง สาย รบ.1102 แยกทางหลวงหมายเลข 4     (กม.ทื่ 116+850) - บ. เขาหลักไก่</t>
  </si>
  <si>
    <t>โครงการปรับปรุงถนนลาดยาง สาย รบ.5129 สายบ้านสนามชัย - แช่ไห   และวัดนักบุญอันตน</t>
  </si>
  <si>
    <t>โครงการปรับปรุงถนนลาดยาง สาย รบ.1121 แยกทางหลวงหมายเลข 4 (เดิม) บ้านซ่อง</t>
  </si>
  <si>
    <t>โครงการปรับปรุงถนนลาดยาง สาย รบ.1065 แยกทางหลวงหมายเลข 4 - บ้านไผ่แบ้</t>
  </si>
  <si>
    <t>โครงการปรับปรุงถนนลาดยาง สาย รบ.4074 แยกถนนเลี่ยงเมืองราชบุรี - บ้านท่าช้าง    ตำบลดอนตะโก อำเภอเมือง จังหวัดราชบุรี</t>
  </si>
  <si>
    <t>โครงการปรับปรุงถนนคอนกรีต             สาย รบ.1010 แยกทางหลวงหมายเลข 4 -  แยกทางหลวงหมายเลข 4</t>
  </si>
  <si>
    <t>โครงการปรับปรุงถนนลาดยาง   สาย รบ.4013 แยกทางหลวงหมายเลข 3206 (กม.ที่ 3+100) - บ.ทุ่งหลวง</t>
  </si>
  <si>
    <t>โครงการปรับปรุงถนนลาดยาง    สาย รบ.4015 แยกทางหลวงหมายเลข 3236 (กม.ที่ 3+400) - บ.ตากแดด</t>
  </si>
  <si>
    <t>โครงการปรับปรุงถนนลาดยาง     สาย รบ.3018 แยกทางหลวงหมายเลข 325 (กม.ที่ 3+000) - บ.ดอนใหญ่</t>
  </si>
  <si>
    <t>โครงการปรับปรุงถนนลาดยาง    สาย รบ.4022 แยกทางหลวงหมายเลข 3293 (กม.ที่ 7+950) - บ.หนองใยบัว</t>
  </si>
  <si>
    <t>โครงการปรับปรุงถนนลาดยาง   สาย รบ.4024 แยกทางหลวงหมายเลข 3089 (กม.ที่ 23+700) - บ้านหนองมะค่า</t>
  </si>
  <si>
    <t>โครงการปรับปรุงถนนลาดยาง   สาย รบ.4037 แยกทางหลวงหมายเลข 3336 (กม.ที่ 2+700) - บ.รางนายร้อย</t>
  </si>
  <si>
    <t>โครงการปรับปรุงถนนลาดยาง สาย รบ.4042 แยกทางหลวงหมายเลข 3089 (กม.ที่ 11+100) - บ้านเกาะตาพุด</t>
  </si>
  <si>
    <t>โครงการปรับปรุงถนนลาดยาง   สาย รบ.4044 แยกทางหลวงหมายเลข 3273 (กม.ที่ 14+000) - บ้านหนองขาม</t>
  </si>
  <si>
    <t>โครงการปรับปรุงถนนลาดยาง   สาย รบ.4076 แยกทางหลวงหมายเลข 3089 - บ.เขาปิ่นทอง</t>
  </si>
  <si>
    <t>โครงการปรับปรุงถนนลาดยาง    สาย รบ.5103 แยกทางหลวงชนบท รบ.4002 (กม.ที่ 4+630) - บ.หนองโก</t>
  </si>
  <si>
    <t>โครงการปรับปรุงถนนลาดยาง   สาย รบ.1122 แยกทางหลวงหมายเลข 4    (กม.ที่ 84+800) - บ้านหนองสลิด</t>
  </si>
  <si>
    <t>โครงการปรับปรุงถนนลาดยาง  สาย รบ.4123 แยกทางหลวงหมายเลข 3080 (กม.ที่ 1+120) - บ้านเจ็ดเสมียน</t>
  </si>
  <si>
    <t>โครงการปรับปรุงถนนลาดยาง สาย รบ.4010 แยกทางหลวงหมายเลข 3093   (กม.ที่ 25+000) - บ้านโคกวัด (ตอนราชบุรี)</t>
  </si>
  <si>
    <t>โครงการปรับปรุงถนนลาดยาง   สาย รบ.4011 แยกทางหลวงหมายเลข 3087 (กม.ที่ 29+056) - บ.สี่แยกหนองไผ่</t>
  </si>
  <si>
    <t>โครงการปรับปรุงถนนลาดยาง   สาย รบ.4019 แยกทางหลวงหมายเลข 3087 (กม.ที่ 43+800) - บ.พัฒนา</t>
  </si>
  <si>
    <t>โครงการปรับปรุงถนนลาดยาง   สาย รบ.4020 แยกทางหลวงหมายเลข 3087 (กม.ที่ 30+500) - บ.ตะโกล่าง</t>
  </si>
  <si>
    <t>โครงการปรับปรุงถนนลาดยาง สาย รบ.4021 แยกทางหลวงหมายเลข 3087 (กม.ที่ 27+800) - บ.หนองหม้อข้าว</t>
  </si>
  <si>
    <t>โครงการปรับปรุงถนนลาดยาง  สาย รบ.4027 แยกทางหลวงหมายเลข 3087 (กม.ที่ 9+225) - บ.เบิกไพร</t>
  </si>
  <si>
    <t>โครงการปรับปรุงถนนลาดยาง สาย รบ.4029 แยกทางหลวงหมายเลข 3087 (กม.ที่ 24+900) - บ.เขาแดง</t>
  </si>
  <si>
    <t>โครงการปรับปรุงถนนลาดยาง   สาย รบ.4030 แยกทางหลวงหมายเลข 3087 (กม.ที่ 1+400) - บ.หนองครึม</t>
  </si>
  <si>
    <t>โครงการปรับปรุงถนนลาดยาง  สาย รบ.4036 แยกทางหลวงหมายเลข 3087 (กม.ที่ 20+235) - บ.ระฆังทอง</t>
  </si>
  <si>
    <t>โครงการปรับปรุงถนนลาดยาง  สาย รบ.4041 แยกทางหลวงหมายเลข 3313  - บ.เขาลูกช้าง</t>
  </si>
  <si>
    <t>โครงการปรับปรุงถนนลาดยาง    สาย รบ.4066 แยกทางหลวงหมายเลข 3313 (กม.ที่ 9+100) - บ.หนองหิน</t>
  </si>
  <si>
    <t>83. โครงการปรับปรุงถนนลาดยาง  สาย รบ.5116 แยกทางหลวงชนบท สส.4013 (กม.ที่ 25+650) - บ.คุ้งกระถิน</t>
  </si>
  <si>
    <t>โครงการปรับปรุงถนนลาดยาง สาย รบ.5039 แยกทางหลวงชนบท รบ.4036 - บ้านเขาเสด็จ</t>
  </si>
  <si>
    <t>โครงการสร้างและพัฒนาเกษตรกรรุ่นใหม่</t>
  </si>
  <si>
    <t xml:space="preserve">โครงการพัฒนาผลิตภัณฑ์ภูมิปัญญาท้องถิ่นเชิงสร้างสรรค์สู่ของที่ระลึกชุมชน   </t>
  </si>
  <si>
    <t xml:space="preserve">ก่อสร้างเขื่อนป้องกันตลิ่งริมคลองแควอ้อม หมู่ที่ ๘ ตำบลเกาะศาลพระ อำเภอวัดเพลง </t>
  </si>
  <si>
    <t>อ.บางแพ</t>
  </si>
  <si>
    <t>ก่อสร้างถนนคอนกรีตเสริมเหล็ก  หมู่ที่ 10 (บ้านไผ่ล้อม) ต.วัดแก้ว</t>
  </si>
  <si>
    <t>ก่อสร้างถนนตามความต้องการของพื้นที่ 200 สาย</t>
  </si>
  <si>
    <t xml:space="preserve"> ก่อสร้างถนนคอนกรีตเสริมเหล็กสายดอนคา - ลำพยา ต.ดอนคา อ.บามแพ</t>
  </si>
  <si>
    <t>ท่องเที่ยวและกีฬาจังหวัดราชบุรี</t>
  </si>
  <si>
    <t>ประชาสัมพันการท่องเที่ยวเชิงรุก</t>
  </si>
  <si>
    <t>สำนักงานจังหวัดราชบุรี</t>
  </si>
  <si>
    <t xml:space="preserve">  กิจกรรมป้องกันและแก้ไขปัญหายาเสพติด</t>
  </si>
  <si>
    <t>ศพส.จ.รบ</t>
  </si>
  <si>
    <t>ตำรวจภูธรจังหวัดราชบุรี</t>
  </si>
  <si>
    <t>โครงการป้องกันและแก้ไขปัญหายาเสพติด</t>
  </si>
  <si>
    <t xml:space="preserve">โครงการป้องกัน และแก้ไขปัญหาอาชญากรรม </t>
  </si>
  <si>
    <t>สนับสนุนการดำเนินงานอันเนื่องมาจากพระราชดำริ</t>
  </si>
  <si>
    <t>สนับสนุนการปกครองในระบอบประชาธิปไตยและการมีส่วนร่วมของประชาชน</t>
  </si>
  <si>
    <t>จัดตั้งจุดตรวจแรงงานต่างด้าว ผิดกฎหมาย</t>
  </si>
  <si>
    <t>สร้างความรู้ความเข้าใจในกลุ่มผู้ประกอบการในการปฏิบัติตามกฏหมายเกี่ยวกับแรงงานต่างด้าว</t>
  </si>
  <si>
    <t>กอ.รมน.จ.รบ</t>
  </si>
  <si>
    <t xml:space="preserve">  โครงการคนไทยรักษ์แผ่นดิน</t>
  </si>
  <si>
    <t>ที่</t>
  </si>
  <si>
    <t>การเสริมสร้างความเข้าใจในพื้นที่จังหวัดราชบุรี</t>
  </si>
  <si>
    <t>กรมพัฒนาที่ 1</t>
  </si>
  <si>
    <t>กิจกรรมสร้างความปรองดอง สมานฉันทน์</t>
  </si>
  <si>
    <t>สนง.พมจ.รบ.</t>
  </si>
  <si>
    <t>โครงการอาสาสมัครดูแลผู้สูงอายุที่บ้าน (อ.ผ.ส.)</t>
  </si>
  <si>
    <t>โครงการสร้างพลังเยาวชนไทยร่วมใจพัฒนาชาติ</t>
  </si>
  <si>
    <t xml:space="preserve"> โครงการส่งเสริมศักยภาพครอบครัวระดับตำบล (คลีนิกครอบครัว)</t>
  </si>
  <si>
    <t>โครงการส่งเสริมและพัฒนาศักยภาพของครอบครัว</t>
  </si>
  <si>
    <t>โครงการสร้างคุณภาพเด็กและเยาวชน (กิจกรรมชุมชนสร้างภูมิคุ้มกันเด็กและเยาวชนให้มีคุณภาพ)</t>
  </si>
  <si>
    <t>โครงการอาสาสมัครพัฒนาสังคมและความมั่นคงของมนุษย์ (อพม.)</t>
  </si>
  <si>
    <t xml:space="preserve"> โครงการส่งเสริมเครือข่ายเพื่อการพัฒนาสตรีและครอบครัว</t>
  </si>
  <si>
    <t xml:space="preserve"> โครงการกำกับดูแล และสนับสนุนให้แรงงานได้รับความรู้ และการคุ้มครองตามกฎหมายคุ้มครองแรงงาน</t>
  </si>
  <si>
    <t xml:space="preserve"> โครงการกำกับดูแล และสนับสนุนให้แรงงานมีความปลอดภัย และสุขภาพอนามัยที่ดีในการทำงาน</t>
  </si>
  <si>
    <t>โครงการป้องกันและแก้ไขปัญหาความขัดแย้งด้านแรงงาน</t>
  </si>
  <si>
    <t>โครงการให้คำปรึกษา สนุบสนุนการจัดสวัสดิการ และกำกับให้สถานประกอบกิจการปฏิบัติตามกฎหมายเกี่ยวกับสวัสดิการแรงงาน</t>
  </si>
  <si>
    <t>โครงการสร้างความรู้ ความเข้าใจและสนับสนุนการจัดทำมาตรฐานแรงงานไทยในสถานประกอบกิจการ</t>
  </si>
  <si>
    <t>โครงการคุ้มครองและส่งเสริมแรงงานให้มีรายได้ไม่น้อยกว่า 300 บาท</t>
  </si>
  <si>
    <t>สวัสดิการและคุ้มครองแรงงานจังหวัดราชบุรี</t>
  </si>
  <si>
    <t>สนง.โยธาธิการและผังเมืองจังหวัดราชบุรี</t>
  </si>
  <si>
    <t>อ.สวนผึ้ง</t>
  </si>
  <si>
    <t xml:space="preserve">ก่อสร้างเขื่อนป้องกันตลิ่งพังริมลำห้วยภาชี ม.1 ต.ตะนาวศรี อ.สวนผึ้ง </t>
  </si>
  <si>
    <t>สำนักงานขนส่งจังหวัดราชบุรี</t>
  </si>
  <si>
    <t>โครงการสนามจราจรเยาวชนเสริมสร้างจิตสำนึกความปลอดภัย</t>
  </si>
  <si>
    <t>โครงการปลูกฝังเด็กไทยใส่ใจวินัยจราจร เนื่องในวันเด็กแห่งชาติ</t>
  </si>
  <si>
    <t xml:space="preserve">โครงการอนุรักษ์และฟื้นฟูแหล่งน้ำ
</t>
  </si>
  <si>
    <t>โครงการสนับสนุนเครือข่ายอาสาสมัครจัดเก็บข้อมูลคุณภาพน้ำ</t>
  </si>
  <si>
    <t>โครงการจัดตั้งธนาคารต้นไม้</t>
  </si>
  <si>
    <t>พัฒนาแนวกันชนการบุกรุกป่า</t>
  </si>
  <si>
    <t xml:space="preserve"> สร้างความตระหนัก ในการอนุรักษ์ และฟื้นฟู  ทรัพยากรธรรมชาติและสิ่งแวดล้อม
</t>
  </si>
  <si>
    <t>อ.วัดเพลง</t>
  </si>
  <si>
    <t>สพป.รบ.๑</t>
  </si>
  <si>
    <t>โครงการปลูกฝังคุณธรรม สำนึกความเป็น      ชาติไทยและวิถีชีวิตตามหลักปรัชญาของเศรษฐกิจพอเพียง</t>
  </si>
  <si>
    <t>โครงการการฝึกอบรมค่ายสร้างสรรค์พัฒนาคุณภาพเด็กไทย การศึกษาเพื่อความเป็นไทยและความเป็นพลเมืองตามวิถีประชาธิปไตย</t>
  </si>
  <si>
    <t>โครงการขยายโอกาสทางการศึกษาให้ทุกกลุ่มเป้าหมายอย่างทั่วถึงและเป็นธรรม</t>
  </si>
  <si>
    <t>โครงการพัฒนาคุณภาพและพัฒนาการศึกษาสำหรับคนพิการ</t>
  </si>
  <si>
    <t>โครงการก่อสร้างเขื่อนป้องกันตลิ่งริมแม่น้ำแม่กลองบริเวณบ้านวัดม่วง   ต.สร้อยฟ้า อ.โพธาราม จ.ราชบุรี</t>
  </si>
  <si>
    <t>โครงการก่อสร้างเขื่อนป้องกันตลิ่งริมแม่น้ำแม่กลองบริเวณวัดเกาะ หมู่ ๒ ต.สร้อยฟ้า อ.โพธาราม จ.ราชบุรี</t>
  </si>
  <si>
    <t>สำนักงานสถิติจังหวัดราชบุรี</t>
  </si>
  <si>
    <t>โครงการสำรวจความคิดเห็นของประชาชนเกี่ยวกับสถานการณ์การแพร่ระบาดยาเสพติด</t>
  </si>
  <si>
    <t>2</t>
  </si>
  <si>
    <t xml:space="preserve">สำนักงานสหกรณ์จังหวัดราชบุรี </t>
  </si>
  <si>
    <t>สนง.สหกรณ์จังหวัดราชบุรี</t>
  </si>
  <si>
    <t xml:space="preserve"> การจัดตั้งสหกรณ์/กลุ่มเกษตรกร</t>
  </si>
  <si>
    <t xml:space="preserve"> โครงการส่งเสริมสหกรณ์ตามโครงการอันเนื่องมาจากพระราชดำริ</t>
  </si>
  <si>
    <t xml:space="preserve">  ส่งเสริมการมีส่วนร่วมของประชาชนในกิจการตำรวจ</t>
  </si>
  <si>
    <t>ปราบปรามการบุกรุกพื้นที่ป่า</t>
  </si>
  <si>
    <t>อบต.ป่าไก่</t>
  </si>
  <si>
    <t>โครงการก่อสร้างบ้านท้องถิ่นไทยเทิดไท้องค์ราชัน</t>
  </si>
  <si>
    <t>โครงการปรับปรุงซ่อมแซมบ้านท้องถิ่นไทยเทิดไท้องค์ราชัน</t>
  </si>
  <si>
    <t xml:space="preserve">โครงการจัดงานรัฐพิธี </t>
  </si>
  <si>
    <t>60,000.-</t>
  </si>
  <si>
    <t xml:space="preserve"> อบต.ปากท่อ</t>
  </si>
  <si>
    <t>โครงการเข้าค่ายผู้นำเพื่อการเฝ้าระวังการกลับมาของยาเสพติด</t>
  </si>
  <si>
    <t>โครงการปกป้องสถาบันพระมหากษัตริย์</t>
  </si>
  <si>
    <t>พ.ศ.2557– พ.ศ.2560</t>
  </si>
  <si>
    <t>แบบฟอร์มการจัดทำแผนพัฒนาจังหวัด พ.ศ 2557 – พ.ศ.2560</t>
  </si>
  <si>
    <t>พ.ศ.2557 – พ.ศ.2560</t>
  </si>
  <si>
    <t>1. ประชาชนมีคุณภาพชีวิตที่ดีตามแนวปรัชญาเศรษฐกิจพอเพียง</t>
  </si>
  <si>
    <t>3.1 พัฒนาคุณภาพชีวิตและส่งเสริมแนวปรัชญาเศรษฐกิจพอเพียงให้แก่ประชาชน</t>
  </si>
  <si>
    <t>-  ร้อยละของชุมชนที่ได้รับการพัฒนา  เรียนรู้การดูแลสุขภาพตนเอง</t>
  </si>
  <si>
    <t>3.2 พัฒนาระบบโครงสร้างพื้นฐาน  เพื่อส่งเสริมคุณภาพชีวิตด้านกายภาพ</t>
  </si>
  <si>
    <t>3.3  พัฒนาองค์กรชุมชนเพื่อการพึ่งตนเองอย่างยั่งยืน</t>
  </si>
  <si>
    <t>2.ประชาชนในชุมชนได้รับโอกาสทางการศึกษาอย่างเท่าเทียมและทั่วถึง  เพื่อส่งเสริมการเป็นสังคมแห่งการเรียนรู้สามารถพึ่งตนเองได้</t>
  </si>
  <si>
    <t>- ร้อยละของประชาชนในชุมชนได้รับการส่งเสริมการเรียนรู้ทั้งใน-นอกระบบ และตามอัธยาศัย</t>
  </si>
  <si>
    <t>3.4 เพิ่มโอกาสในการเข้าถึงการศึกษาที่มีคุณภาพทั้งใน-นอกระบบ  และตามอัธยาศัย</t>
  </si>
  <si>
    <t>- จำนวนชุมชนที่ได้รับการส่งเสริม  สืบทอดวัฒนธรรม  ประเพณีท้องถิ่น</t>
  </si>
  <si>
    <r>
      <t xml:space="preserve">ประเด็นยุทธศาสตร์ที่ ๒ </t>
    </r>
    <r>
      <rPr>
        <sz val="16"/>
        <color indexed="8"/>
        <rFont val="TH SarabunIT๙"/>
        <family val="2"/>
      </rPr>
      <t>การส่งเสริมการพัฒนาแหล่งท่องเที่ยว และเพิ่มมูลค่าผลผลิตเชิงสร้างสรรค์</t>
    </r>
  </si>
  <si>
    <t>1.  กลุ่มสินค้าที่เกิดจากความคิดสร้างสรรค์ได้รับการสร้างมูลค่าเพิ่มเชิงเศรษฐกิจมากขึ้น</t>
  </si>
  <si>
    <t xml:space="preserve"> -จำนวนสินค้าเศรษฐกิจเชิงสร้างสรรค์ที่ได้รับการส่งเสริมเพิ่มขึ้น</t>
  </si>
  <si>
    <t xml:space="preserve"> 2.1 ส่งเสริมเศรษฐกิจชุมชนและเศรษฐกิจเชิงสร้างสรรค์</t>
  </si>
  <si>
    <t xml:space="preserve"> -มีช่องทางการจำหน่ายผลิตภัณฑ์ OTOP เพิ่มขึ้น</t>
  </si>
  <si>
    <t xml:space="preserve"> 2.2 พัฒนาและขยายการตลาดทั้งในและต่างประเทศ</t>
  </si>
  <si>
    <t>2. ภาพลักษณ์และรายได้จากอุตสาหกรรมการท่องเที่ยวของจังหวัดสูงขึ้น</t>
  </si>
  <si>
    <t xml:space="preserve"> -รายได้จากการท่องเที่ยวเพิ่มขึ้น</t>
  </si>
  <si>
    <t xml:space="preserve">  ร้อยละ  1.25</t>
  </si>
  <si>
    <t xml:space="preserve">  ร้อยละ  5</t>
  </si>
  <si>
    <t xml:space="preserve"> 2.3 พัฒนาการบริการเพื่อยกระดับมาตรฐานการท่องเที่ยวโดยคงเอกลักษณ์เดิมไว้</t>
  </si>
  <si>
    <t>2.4  พัฒนาเส้นทางการท่องเที่ยวเชิงนิเวศและวิถีชุมชน</t>
  </si>
  <si>
    <t xml:space="preserve"> -การท่องเที่ยวและการบริการได้รับมาตรฐาน</t>
  </si>
  <si>
    <t>2.5 สร้างเอกลักษณ์ด้านวัฒนธรรม และส่งเสริมให้ชุมชนมีส่วนร่วมในการพัฒนาการท่องเที่ยว</t>
  </si>
  <si>
    <r>
      <t xml:space="preserve">ประเด็นยุทธศาสตร์ที่ 4  </t>
    </r>
    <r>
      <rPr>
        <sz val="16"/>
        <color indexed="8"/>
        <rFont val="TH SarabunIT๙"/>
        <family val="2"/>
      </rPr>
      <t>พัฒนาความอุดมสมบูรณ์และคุณภาพทรัพยากรธรรมชาติและสิ่งแวดล้อมให้เป็นเมืองน่าอยู่</t>
    </r>
  </si>
  <si>
    <t>1. เพิ่มพื้นที่สีเขียวและรักษาป่าต้นน้ำและป่าชุมชน</t>
  </si>
  <si>
    <t>คงเดิม</t>
  </si>
  <si>
    <t>4.1 ส่งเสริมการเพิ่มพื้นที่สีเขียว และธนาคารต้นไม้</t>
  </si>
  <si>
    <t>-  พื้นที่สีเขียวในเขตชุมชนเพิ่มขึ้น</t>
  </si>
  <si>
    <t>ร้อยละ  1.25</t>
  </si>
  <si>
    <t>ร้อยละ  5</t>
  </si>
  <si>
    <t>4.2 ปราบปรามและสร้างเครือข่ายเฝ้าระวังทรัพยากรป่าไม้อย่างเป็นระบบ</t>
  </si>
  <si>
    <t>2.  อนุรักษ์ และเสริมสร้างกลไกในการบริหารจัดการทรัพยากรน้ำแบบบูรณาการทุกระดับเพื่อแก้ไขปัญหาภัยแล้งและบรรเทาอุทกภัย</t>
  </si>
  <si>
    <t>- จำนวนแผนและกลไกการบริหารจัดการน้ำ</t>
  </si>
  <si>
    <t>ทุก อปท.</t>
  </si>
  <si>
    <t>4.3 พัฒนากลไกการบริหารจัดการน้ำและระบบสารสนเทศทรัพยากรน้ำแบบบูรณาการ</t>
  </si>
  <si>
    <t>- แหล่งน้ำที่ได้รับการพัฒนา  ปรับปรุง  อนุรักษ์และฟื้นฟูสามารถนำไปใช้ประโยชน์ไม่น้อยกว่า</t>
  </si>
  <si>
    <t>ร้อยละ  80</t>
  </si>
  <si>
    <t>4.4 อนุรักษ์  พัฒนาและฟื้นฟูแหล่งน้ำ  เพื่อเป็นแหล่งน้ำต้นทุนและเพิ่มประสิทธิภาพการกระจายน้ำ</t>
  </si>
  <si>
    <t>- พื้นที่ที่ได้รับประโยชน์จากการกระจายน้ำของอ่างเก็บน้ำ  เพิ่มขึ้น</t>
  </si>
  <si>
    <t>3.สร้างการมีส่วนร่วมจากทุกภาคส่วนในการอนุรักษ์ทรัพยากรธรรมชาติและสิ่งแวดล้อม</t>
  </si>
  <si>
    <t>600 คน</t>
  </si>
  <si>
    <t>4.5 ส่งเสริมการมีส่วนร่วมของประชาชน  ชุมชน  อปท.  และภาคเอกชนให้มีการอนุรักษ์ทรัพยากรธรรมชาติและสิ่งแวดล้อม</t>
  </si>
  <si>
    <t xml:space="preserve"> -พื้นที่ป่าไม้ในเขตป่าอนุรักษ์ต้นน้ำลำธารไม่ลดลงจากภาพถ่ายดาวเทียม</t>
  </si>
  <si>
    <t>1. ลดปัญหาอาชญากรรมและปัญหายาเสพติด</t>
  </si>
  <si>
    <t xml:space="preserve"> -ร้อยละของความพึงพอใจของประชาชนต่อการแก้ไขปัญหายาเสพติด</t>
  </si>
  <si>
    <t>5.1 ป้องกันและแก้ไขปัญหายาเสพติดและอาชญากรรม</t>
  </si>
  <si>
    <t>2.ปกป้อง และเทิดทูนสถาบันพระมหากษัตริย์</t>
  </si>
  <si>
    <t>- ประชาชนนำหลักการตามพระราชดำริปรัชญาเศรษฐกิจพอเพียงมาใช้ในการดำรงชีวิตเพิ่มขึ้น</t>
  </si>
  <si>
    <t>ร้อยละ  10</t>
  </si>
  <si>
    <t>5.2  สนับสนุนกิจกรรมเกี่ยวกับโครงการอันเนื่องมาจากพระราชดำริทุกมิติ</t>
  </si>
  <si>
    <t>-  จำนวนกิจกรรมที่ส่งเสริมให้เกิดความตระหนักในสถาบันชาติ  ศาสนา  พระมหากษัตริย์ เพิ่มขึ้น</t>
  </si>
  <si>
    <t>5.3 ส่งเสริมให้ประชาชนมีความตระหนักในสถาบันชาติ ศาสนา  พระมหากษัตริย์</t>
  </si>
  <si>
    <t>3.ลดแรงงานต่างด้าวที่ผิดกฎหมาย</t>
  </si>
  <si>
    <t>- แรงงานต่างด้าวที่ผิดกฎหมายจดทะเบียนเพิ่มขึ้น</t>
  </si>
  <si>
    <t>5.4  ป้องกันและแก้ไขปัญหาผู้หลบหนีเข้าเมืองและแรงงานต่างด้าวผิดกฎหมาย</t>
  </si>
  <si>
    <t>4.หน่วยงานในจังหวัดราชบุรีเป็นองค์กรที่มีสมรรถนะสูง</t>
  </si>
  <si>
    <t>- ระดับความพึงพอใจของผู้รับบริการ</t>
  </si>
  <si>
    <t>5.5  พัฒนาคุณภาพการบริหารจัดการภาครัฐ</t>
  </si>
  <si>
    <t>สนง.ทสจ.รบ.</t>
  </si>
  <si>
    <t xml:space="preserve">ประชาอาสาปลูกป่า 800 ล้านกล้า    80 พรรษา มหาราชินี
</t>
  </si>
  <si>
    <t xml:space="preserve">ปลูกป่าในพื้นที่ตรวจยึดเพื่อลดปัญหาโลกร้อน
</t>
  </si>
  <si>
    <t>สนง.ทสจ.ราชบุรี</t>
  </si>
  <si>
    <t>โครงการจัดทำแผนพัฒนาชนบทเชิงพื้นที่ประยุกต์ตามพระราชดำริ อ่างเก็บน้ำบ้านทุ่งศาลา อ.สวนผึ้ง จ.ราชบุรี</t>
  </si>
  <si>
    <t>โครงการจัดทำแผนพัฒนาชนบทเชิงพื้นที่ประยุกต์ตามพระราชดำริ อ่างเก็บน้ำห้วยพุกรูด อ.ปากท่อ จ.ราชบุรี</t>
  </si>
  <si>
    <t>โครงการค่ายยุวชนรวมพลังเรารักษ์ป่า หมู่บ้านไทย - จีน อ.สวนผึ้ง จ.ราชบุรี</t>
  </si>
  <si>
    <t>แบบสรุปแผนงานโครงการ และงบประมาณ ตามแผนพัฒนาจังหวัดราชบุรี พ.ศ.2557-2560</t>
  </si>
  <si>
    <t>ลำดับ</t>
  </si>
  <si>
    <t>ยุทธศาสตร์</t>
  </si>
  <si>
    <t>งบประมาณ</t>
  </si>
  <si>
    <t>พัฒนาสินค้าเกษตรปลอดภัย  เพื่อเพิ่มมูลค่าการผลิต</t>
  </si>
  <si>
    <t xml:space="preserve">  งบจังหวัด</t>
  </si>
  <si>
    <t xml:space="preserve">  งบปกติส่วนราชการ</t>
  </si>
  <si>
    <t xml:space="preserve">  งบองค์กรปกครองส่วนท้องถิ่น</t>
  </si>
  <si>
    <t>การส่งเสริมการพัฒนาแหล่งท่องเที่ยว และเพิ่มมูลค่าผลผลิตเชิงสร้างสรรค์</t>
  </si>
  <si>
    <t>พัฒนาสังคมคุณธรรมและชุมชนเข้มแข็ง</t>
  </si>
  <si>
    <t xml:space="preserve"> พัฒนาการบริหารจัดการและเสริมสร้างความมั่นคง</t>
  </si>
  <si>
    <t>จำนวน
โครงการ</t>
  </si>
  <si>
    <t xml:space="preserve">โครงการส่งเสริมและพัฒนาการออมในระบบสหกรณ์ </t>
  </si>
  <si>
    <t xml:space="preserve">โครงการขับเคลื่อนปรัชญาเศรษฐกิจพอเพียงในสหกรณ์/กลุ่มเกษตรกร              </t>
  </si>
  <si>
    <t>พัฒนาความอุดมสมบูรณ์และคุณภาพทรัพยากรธรรมชาติและสิ่งแวดล้อมให้เป็นเมืองน่าอยู่</t>
  </si>
  <si>
    <t>รวมทั้งสิ้น</t>
  </si>
  <si>
    <t>แบบฟอร์มการจัดทำแผนพัฒนาจังหวัด พ.ศ.2557 – พ.ศ.2560</t>
  </si>
  <si>
    <t>ตัวชี้วัด</t>
  </si>
  <si>
    <t xml:space="preserve">แหล่ง งปม. </t>
  </si>
  <si>
    <t>แบบฟอร์มการจัดทำแผนพัฒนาจังหวัด พ.ศ.2557. – พ.ศ.2560</t>
  </si>
  <si>
    <t>สรจ.รบ</t>
  </si>
  <si>
    <t>โครงการพัฒนาเครือข่ายเพื่อเพิ่มประสิทธิภาพการให้บริการด้านแรงงาน</t>
  </si>
  <si>
    <t>โครงการจ้างงานเร่งด่วนและพัฒนาทักษะฝีมือเพื่อบรรเทาความเดือดร้อนด้านอาชีพ</t>
  </si>
  <si>
    <t>โครงการเพิ่มประสิทธิภาพศูนย์ข้อมูลแรงงาน</t>
  </si>
  <si>
    <t>โครงการนำร่องการจัดตั้งศูนย์บริการประชาชนในระดับพื้นที่</t>
  </si>
  <si>
    <t>โครงการทบทวนแผนยุทธศาสตร์ด้านแรงงานระดับจังหวัด</t>
  </si>
  <si>
    <t>โครงการจัดประชุมคณะอนุกรรมการอัตราค่าจ้างขั้นต่ำจังหวัด</t>
  </si>
  <si>
    <t>โครงการบริหารจัดการฝึกอาชีพ สร้างอาชีพเสริมเชิงบูรณาการ</t>
  </si>
  <si>
    <t>โครงการจัดทำแผนความต้องการด้านแรงงานระดับชุมชน/หมู่บ้าน</t>
  </si>
  <si>
    <t>โครงการกระทรวงแรงงานพบประชาชน</t>
  </si>
  <si>
    <t>ประชาสัมพันธ์ตราสินค้าจังหวัดราชบุรี</t>
  </si>
  <si>
    <t xml:space="preserve">ป้องกันและปราบปรามทำลายทรัพยากรโดยมีราษฎรมีส่วนร่วม
</t>
  </si>
  <si>
    <t>เพิ่มผลผลิตสัตว์น้ำในแหล่งน้ำสาธารณะอ่างเก็บน้ำ โดยชุมชนมีส่วนร่วม</t>
  </si>
  <si>
    <t>ฟื้นฟูทรัพยากรสัตว์น้ำ(กล่ำ)ในแม่น้ำแม่กลอง</t>
  </si>
  <si>
    <t>โครงการปรับปรุงสภาพแวดล้อมและ  ภูมิทัศน์เมืองน่าอยู่</t>
  </si>
  <si>
    <t>อนุรักษ์ฟื้นฟูแหล่งน้ำ (อนุรักษ์ พัฒนาและฟื้นฟูแหล่งน้ำ เพื่อเป็นแหล่งน้ำต้นทุนและเพิ่มประสิทธิภาพการกระจายน้ำ)</t>
  </si>
  <si>
    <t>ก่อสร้างเขื่อนป้องกันตลิ่งริมแม่น้ำแม่กลองบริเวณวัดสนามชัย   ต.เจ็ดเสมียน อ.โพธาราม จ.ราชบุรี</t>
  </si>
  <si>
    <t>โครงการก่อสร้างเขื่อนป้องกันตลิ่งริมแม่น้ำแม่กลองบริเวณหน้าวัดเจ็ดเสมียน ต.เจ็กเสมียน อ.โพธาราม</t>
  </si>
  <si>
    <t>โครงการเพิ่มอาชีพ เพิ่มรายได้</t>
  </si>
  <si>
    <t>โครงการรับงานสู่บ้านเพิ่มรายได้ในครัวเรือน</t>
  </si>
  <si>
    <t>โครงการเผยแพร่ความรู้เพือป้องกันการหลอกลวงคนหางานไปทำงานต่างประเทศ</t>
  </si>
  <si>
    <t>โครงการเครือข่ายชุมชนร่วมรณรงค์ป้องกันการหลอกลวงและลักลอบไปทำงานต่างประเทศ</t>
  </si>
  <si>
    <t>จัดหางานจังหวัดราชบุรี</t>
  </si>
  <si>
    <t>โครงการจัดตั้งนิคมเศรษฐกิจพอเพียงในเขตปฏิรูปท่ดิน</t>
  </si>
  <si>
    <t>สปก.ราชบุรี</t>
  </si>
  <si>
    <t>จัดตั้งศูนย์การเรียนรู้การเพิ่มประสิทธิภาพการใช้ประโยชน์ที่ดิน</t>
  </si>
  <si>
    <t>โครงการสานฝันเกษตรกรโรงเรียน</t>
  </si>
  <si>
    <t>โครงการเพิ่มชองจราจรเป็น 4 ช่องจราจร ทางหลวงหมายเลข 3208(0200) ตอนน้ำพุ - บรรจบแยกทางหลวงหมายเลข 3313 (ชัฎป่าหวาย)  ระหว่าง กม.0+000-21+448</t>
  </si>
  <si>
    <t xml:space="preserve"> -ร้อยละของจำนวนหมู่บ้าน/ชุมชน สถานประกอบการที่มีการส่งเสริมตามแนวปรัชญาเศรษฐกิจพอเพียง</t>
  </si>
  <si>
    <t>- จำนวนบุคลากร  ประชาชน  องค์กรลุ่มน้ำ  ผู้แทน อปท. และเครือข่ายได้รับการพัฒนาด้านการบริหารจัดการทรัพยากรธรรมชาติ</t>
  </si>
  <si>
    <t>สนง.แรงงานจังหวัดราชบุรี</t>
  </si>
  <si>
    <t>ที่ทำการปกครองจังหวัดราชบุรี</t>
  </si>
  <si>
    <t>การบริหารจัดการน้ำเพื่อแก้ไขปัญหาน้ำท่วม  และภัยแล้ง</t>
  </si>
  <si>
    <t>โครงการปรับปรุงถนนลาดยาง สาย ทุ่งเจดีย์ - ตะเคียนงาม - ห้วยน้ำขาว อ.สวนผึ้ง จ.ราชบุรี, อ.ด่านมะขามเตี้ย  จ.กาญจนบุรี ๔๐.๐๐๐ กม.</t>
  </si>
  <si>
    <t>โครงการปรับปรุงถนนลาดยาง สาย กจ. ๔๐๐๔ แยก ทล. ๓๒๐๙ - บ.ไร่โคก อ.เมือง จ.ราชบุรี ระยะทาง ๒๕.๐๐๐ กม.</t>
  </si>
  <si>
    <t>โครงการปรับปรุงถนนลาดยาง สาย รบ. ๔๐๑๓ แยก ทล. ๓๒๐๖ - บ.ทุ่งหลวง อ.ปากท่อ จ.ราชบุรี ระยะทาง ๑๑.๕๐๐ กม.</t>
  </si>
  <si>
    <t>โครงการปรับปรุงถนนลาดยาง สาย รบ. ๔๐๐๒ แยก ทล. ๓๒๐๘ - บ.ทุ่งหลวง อ.เมือง, อ.ปากท่อ จ.ราชบุรี ระยะทาง ๑๑.๖๐๐ กม.</t>
  </si>
  <si>
    <t>โครงการปรับปรุงถนนลาดยาง สาย รบ. ๔๐๑๖ แยก ทล. ๓๒๐๘ - บ.รางม่วง อ.จอมบึง, อ.เมือง จ.ราชบุรี ระยะทาง ๑๓.๒๐๐ กม.</t>
  </si>
  <si>
    <t>โครงการปรับปรุงถนนลาดยาง สาย รบ. ๔๐๒๕ แยก ทล. ๓๐๘๗ - บ.ด่านทับตะโก อ.สวนผึ้ง, อ.จอมบึง จ.ราชบุรี ๑๙.๕๐๐ กม.</t>
  </si>
  <si>
    <t>โครงการปรับปรุงถนนลาดยาง สาย รบ. ๔๐๒๑ แยก ทล. ๓๐๘๗ - บ.หนองหม้อข้าว อ.สวนผึ้ง จ.ราชบุรี ระยะทาง ๑๐.๐๐๐ กม.</t>
  </si>
  <si>
    <t>โครงการปรับปรุงถนนลาดยาง สาย รบ. ๔๐๑๑ แยก ทล. ๓๐๘๗ - บ.หนองไผ่ อ.จอมบึง, อ.สวนผึ้ง ระยะทาง ๓๕.๕๐๐ กม.</t>
  </si>
  <si>
    <t>โครงการมีงานทำนำชุมชนเข้มแข็ง</t>
  </si>
  <si>
    <t>โครงการบูรณาการเพื่อเสริมสร้างความมั่นคงภายในจังหวัดราชบุรี</t>
  </si>
  <si>
    <t>โครงการพัฒนาและฟื้นฟูแหล่งท่องเที่ยว</t>
  </si>
  <si>
    <t>โครงการพัฒนาโครงสร้างพื้นฐาน</t>
  </si>
  <si>
    <t>โครงการการพัฒนาทุนชุมชนสู่เศรษฐกิจสร้างสรรค์</t>
  </si>
  <si>
    <t>สพจ.ราชบุรี</t>
  </si>
  <si>
    <t>โครงการศูนย์บริการส่งเสริมเศรษฐกิจฐานราก</t>
  </si>
  <si>
    <t>โครงการส่งเสริมประสิทธิภาพด้านการผลิตของผู้ผลิตผู้ประกอบการOTOP</t>
  </si>
  <si>
    <t>โครงการเสริมสร้างความเข้มแข็งแก่เครือข่ายองค์ความรู้KBO สู่เศรษฐกิจสร้างสรรค์</t>
  </si>
  <si>
    <t>โครงการคัดสรรสุดยอดผลิตภัณฑ์ OTOP เด่นจังหวัด (PSO)</t>
  </si>
  <si>
    <t>โครงการส่งเสริมช่องทางการตลาด</t>
  </si>
  <si>
    <t>โครงการพัฒนาหมู่บ้าน OTOP เพื่อการท่องเที่ยว</t>
  </si>
  <si>
    <t>โครงการส่งเสริมกระบวนการเครือข่ายองค์ความรู้ KBO สู่เศรษฐกิจสร้างสรรค์</t>
  </si>
  <si>
    <t>โครงการบันทึกและเผยแพร่ภูมิปัญญาท้องถิ่น</t>
  </si>
  <si>
    <t>โครงการประชาสัมพันธ์การดำเนินงาน OTOP</t>
  </si>
  <si>
    <t>สนง.เกษตรจังหวัดราชบุรี</t>
  </si>
  <si>
    <t>สนง.พัฒนาชุมชนจังหวัดราชบุรี</t>
  </si>
  <si>
    <t>สนง.ทางหลวงชนบทจังหวัดราชบุรี</t>
  </si>
  <si>
    <t xml:space="preserve">โครงการพัฒนาผู้ประกอบการ และมาตรฐาน สินค้า  และสินค้าเชิงสร้างสรรค์ 
</t>
  </si>
  <si>
    <t>โครงการจัดกิจกรรมส่งเสริมการท่องเที่ยว</t>
  </si>
  <si>
    <t>โครงการพัฒนาผู้ประกอบการด้านการท่องเที่ยวในการบริการ</t>
  </si>
  <si>
    <t>โครงการพัฒนาความปลอดภัยในแหล่งท่องเที่ยว</t>
  </si>
  <si>
    <t>โครงการประชาสัมพันธ์การท่องเที่ยว</t>
  </si>
  <si>
    <t>โครงการพัฒนาหมู่บ้าน สินค้าเชิงสร้างสรรค์เชื่อมโยงกับการท่องเที่ยว</t>
  </si>
  <si>
    <t>โครงการขยายเชื่อมโยงตลาดผลิตภัณฑ์ชุมชนกับการท่องเที่ยว</t>
  </si>
  <si>
    <t>โครงการพัฒนาบุคลากรด้านการท่องเที่ยว</t>
  </si>
  <si>
    <t>พัฒนาคุณภาพผลิตภัณฑ์งานศิลปะ วัฒนธรรมและ      ภูมิปัญญาท้องถิ่นกับการท่องเที่ยว</t>
  </si>
  <si>
    <t>สนง.ท่องเที่ยวและกีฬาจังหวัดราชบุรี</t>
  </si>
  <si>
    <t>โครงการพัฒนาระบบน้ำเพื่อการอุปโภคบริโภค</t>
  </si>
  <si>
    <t>โครงการพัฒนาคุณภาพชีวิต</t>
  </si>
  <si>
    <t>โครงการพัฒนาอาชีพให้แก่ผู้ไม่มีรายได้หรือรายได้น้อย</t>
  </si>
  <si>
    <t>โครกงารป้องกันและบรรเทาสาธารณภัย</t>
  </si>
  <si>
    <t>โครงการลดปัญหาพฤติกรรมที่ไม่เหมาะสมของเด็กและเยาวชน</t>
  </si>
  <si>
    <t>โครงการส่งเสริมการเข้าถึงการศึกษาทั้งในระบบและนอกระบบการศึกษา</t>
  </si>
  <si>
    <t>โครงการพัฒนาความเป็นเลิศทางการศึกษา</t>
  </si>
  <si>
    <t>โครงการพัฒนาบุคลากรทางการศึกษา</t>
  </si>
  <si>
    <t>โครงการพัฒนาการและส่งเสริมการศึกษาของในสถานศึกษา</t>
  </si>
  <si>
    <t>โครงการพัฒนาคุณภาพชีวิตของแรงงานในสถานประกอบการ</t>
  </si>
  <si>
    <t>สนง.สาธารณสุขจังหวัดราชบุรี</t>
  </si>
  <si>
    <t>สนง.ป้องกันและบรรเทาสาธารณภัยจังหวัดราชบุรี</t>
  </si>
  <si>
    <t>สพป.1 และ สพป.2</t>
  </si>
  <si>
    <t>สนง.อุตสาหกรรมจังหวัดราชบุรี และ สนง.แรงงานจังหวัดราชบุรี</t>
  </si>
  <si>
    <t>โครงการปรับปรุงสภาพแวดล้อมและภูมิทัศน์เมืองน่าอยู่</t>
  </si>
  <si>
    <t>อำเภอทุกอำเภอ</t>
  </si>
  <si>
    <t>อำเภอทุกอำเภอ และ สนง.โยธาธิการและผังเมืองจังหวัดราชบุรี</t>
  </si>
  <si>
    <t>โครงการพัฒนาระบบจัดการสภาพสิ่งแวดล้อม</t>
  </si>
  <si>
    <t>โครงการสนับสนุนเครือข่ายอาสาสมัครรักษาสิ่งแวดล้อม</t>
  </si>
  <si>
    <t>โครงการพัฒนาจัดการป้องกันไฟป่า</t>
  </si>
  <si>
    <t xml:space="preserve"> โครงการสวนไม้มงคลพระราชทานประจำ   
 จังหวัด และสวนไม้สมุนไพรและไม้ใน 
 วรรณคดี
</t>
  </si>
  <si>
    <t>โครงการส่งเสริมระบบป่าชุมชน</t>
  </si>
  <si>
    <t>โครงการส่งเสริมเครือข่ายภาคประชาชนเฝ้าระวังพื้นที่ป่า</t>
  </si>
  <si>
    <t>โครงการส่งเสริมการเทิดทูนสถาบันชาติ ศาสนา พระมหากษัตริย์</t>
  </si>
  <si>
    <t>สนง.จัดหางานจังหวัดราชบุรี</t>
  </si>
  <si>
    <t>โครงการก่อสร้างเขื่อนป้องกันตลิ่งริมแม่น้ำแม่กลองริมแม่น้ำแม่กลองบริเวณหมู่ 8 ต.นครชุมน์ อ.เมือง จ.ราชบุรี</t>
  </si>
  <si>
    <t>โครงการก่อสร้างเขื่อนป้องกันตลิ่งริมแม่น้ำแม่กลองบริเวณหมู่ที่ ๑๗ ต.ท่าผา</t>
  </si>
  <si>
    <t>โครงการก่อสร้างเขื่อนป้องกันตลิ่งริมแม่น้ำแม่กลองริมแม่น้ำแม่กลองบริเวณหมู่ 1 ต.นครชุมน์ อ.เมือง จ.ราชบุรี</t>
  </si>
  <si>
    <t>สนง.โยธาธิการและผังเมือง</t>
  </si>
  <si>
    <t>โครงการก่อสร้างเขื่อนป้องกันตลิ่งริมแม่น้ำแม่กลองบริเวณพื้นที่ หมู่ ๑</t>
  </si>
  <si>
    <t>โครงการก่อสร้างเขื่อนป้องกันตลิ่งบริเวณวัดหลุมดิน</t>
  </si>
  <si>
    <t>โครงการก่อสร้างเขื่อนป้องกันตลิ่งริมบริเวณหน้าวัดท่าราบ</t>
  </si>
  <si>
    <t>โครงการก่อสร้างเขื่อนป้องกันตลิ่งริมแม่น้ำแม่กลอง บริเวณวัดเทพอาวาสถึงหลังศูนย์บ้านพักข้าราชการอัยการภาค ๗</t>
  </si>
  <si>
    <t>โครงการก่อสร้างเขื่อนป้องกันตลิ่งริมแม่น้ำแม่กลองบริเวณหน้าวัดราชคราม</t>
  </si>
  <si>
    <t>โครงการก่อสร้างเขื่อนป้องกันตลิ่งริมแม่น้ำแม่กลองบริเวณวัดเกาะนัมมทาปทวลัญชาราม</t>
  </si>
  <si>
    <t>โครงการก่อสร้างเขื่อนป้องกันตลิ่งริมแม่น้ำแม่กลอง บริเวณสวนสุขภาพ ชุมชนไกรฤกษ์</t>
  </si>
  <si>
    <t>โครงการปรับปรุงถนนลาดยาง สาย รบ.4008 แยกทางหลวงหมายเลข 3088 (กม.ที่ 6+010) - บ.ปากท่อ</t>
  </si>
  <si>
    <t>โครงการก่อสร้าง/ปรับปรุงถนนลาดยาง สาย รบ.1010 เลี่ยงเมืองราชบุรี</t>
  </si>
  <si>
    <t>โครงการปรับปรุงถนนลาดยาง              สาย รบ.4013 แยกทางหลวงหมายเลข 3206 (กม.ที่ 3+100) - บ.ทุ่งหลวง</t>
  </si>
  <si>
    <t>โครงการปรับปรุงถนนลาดยาง สาย รบ.4038 แยกทางหลวงหมายเลข 3087 (กม.ที่ 1+865) - บ.ท่าชุมพล</t>
  </si>
  <si>
    <t>โครงการปรับปรุงถนนลาดยาง สาย รบ.3043 แยกทางหลวงหมายเลข 325 (กม.ที่ 4+200)- บ.ดอนสาลี</t>
  </si>
  <si>
    <t>โครงการปรับปรุงถนนลาดยาง สาย รบ.5048 แยกทางหลวงชนบท สค.4010 (กม.ที่ 21+010)  - บ.ดอนไผ่</t>
  </si>
  <si>
    <t>โครงการปรับปรุงถนนลาดยาง สาย รบ.4078 แยกทางหลวงหมายเลข 3206 (กม.ที่ 25+000) - บ.ลานคา</t>
  </si>
  <si>
    <t>โครงการปรับปรุงถนนลาดยาง สาย สค.4010 แยกทางหลวงหมายเลข 3093(กม.ที่ 25+000) - บ.โคกวัด (ตอนราชบุรี)</t>
  </si>
  <si>
    <t>โครงการปรับปรุงถนนลาดยาง สาย รบ.4009 แยกทางหลวงหมายเลข 3087(กม.ที่ 1+550)บ.ในไร่</t>
  </si>
  <si>
    <t>โครงการปรับปรุงถนนลาดยาง สาย รบ.4026 แยกทางหลวงหมายเลข 3087 (กม.ที่ 26+650) - บ.เนินสูง</t>
  </si>
  <si>
    <t>โครงการก่อสร้าง/ปรับปรุงถนนลาดยาง   สาย รบ.4061 แยกทางหลวงหมายเลข 3313 (กม.ที่ 27+000) - พุน้ำร้อนโปงกระทิง</t>
  </si>
  <si>
    <t>โครงการก่อสร้าง/ปรับปรุงถนนลาดยาง   สาย รบ.4064 แยกทางหลวงหมายเลข 3087(กม.ที่ 45+500) - บ.ห้วยผาก</t>
  </si>
  <si>
    <t>โครงการก่อสร้าง/ปรับปรุงถนนลาดยาง/คอนกรีต สาย รบ.4125 แยกทางหลวงหมายเลข 3274 (กม.ที่ 28+900) - บ.หนองไผ่</t>
  </si>
  <si>
    <t>โครงการก่อสร้าง/ปรับปรุงถนนลาดยาง/คอนกรีต สาย สาย รบ.5051 แยกทางหลวงชนบท รบ. 4061(กม.ที่ 0+985) - บ.ชายน้ำ</t>
  </si>
  <si>
    <t>โครงการปรับปรุงถนนลาดยาง สาย  รบ.1070 แยกทางหลวงหมายเลข 4 (กม.ที่ 79+900) - บ.ดอนสะแก</t>
  </si>
  <si>
    <t>โครงการปรับปรุงถนนลาดยาง สาย รบ.4009 แยกทางหลวงหมายเลข 3087 (กม.ที่2+250) -บ.เบิกไพร</t>
  </si>
  <si>
    <t>.โครงการปรับปรุงถนนลาดยาง สาย รบ.4034 แยกทางหลวงหมายเลข 3273 (กม.ที่ 3+100) - บ.โคกสูง</t>
  </si>
  <si>
    <t>โครงการปรับปรุงถนนลาดยาง สาย รบ.5039 แยกทางหลวงชนบท รบ.4076( กม.ที่ 4+275) - บ.เกาะตาพุด</t>
  </si>
  <si>
    <t>โครงการปรับปรุงถนนลาดยาง สาย รบ.4040 แยกทางหลวงหมายเลข 3209( กม.ที่ 35+500) - บ.แก้มอ้น</t>
  </si>
  <si>
    <t>โครงการปรับปรุงถนนลาดยาง สาย รบ.5051 แยกทางหลวงชนบท รบ.4061(กม.ที่0+985) - บ.ชายน้ำ</t>
  </si>
  <si>
    <t>โครงการปรับปรุงถนนลาดยาง สาย รบ.4121 แยกทางหลวงหมายเลข 3238(กม.ที่1+200 ) - บ.ซ่อง</t>
  </si>
  <si>
    <t>โครงการปรับปรุงถนนลาดยาง สาย รบ.5125 แยกทางหลวงชนบท รบ.4015(กม.ที่ 2+560)  - บ.ลำน้ำ</t>
  </si>
  <si>
    <t>โครงการปรับปรุงถนนลาดยาง สาย รบ.4053 แยกทางหลวงหมายเลข 3361(กม.ที่11+600) - บ.วังปลา</t>
  </si>
  <si>
    <t>โครงการปรับปรุงถนนลาดยาง สาย รบ.4101แยกทางหลวงหมายเลข 3313 (กม.ที่ 24+400) - บ.ห้วยสวนพลู</t>
  </si>
  <si>
    <t>โครงการปรับปรุงถนนลาดยาง สาย รบ.5065 แยกทางหลวงชนบท รบ.1122 (กม.ที่ 0+800 ) - บ.ไผ่แบ้</t>
  </si>
  <si>
    <t>โครงการปรับปรุงถนนลาดยาง สาย รบ.1334 แยกทางหลวงหมายเลข 4 (กม.ที่ 79+900) - บ้านดงขี้เหล็ก</t>
  </si>
  <si>
    <t>โครงการปรับปรุงถนนลาดยาง สาย รบ.3335 แยกทางหลวงหมายเลข 325 (กม.ที่ 26+400 ) - บ้านประสาทสิทธิ์</t>
  </si>
  <si>
    <t>โครงการปรับปรุงถนนลาดยาง สาย รบ.5336 แยกทางหลวงชนบท รบ.4019(กม.ที่9+200 ) - ช่องตะโกล่าง</t>
  </si>
  <si>
    <t>โครงการปรับปรุงถนนลาดยาง สาย รบ.5337 แยกทางหลวงชนบท รบ.4064 (กม.ที่ 1+690) - ช่องเขากระโจม</t>
  </si>
  <si>
    <t>โครงการปรับปรุงถนนลาดยาง สาย รบ.5339 ถนนภายในศูนย์ซ่อมบำรุงทางหลวงชนบทจอมบึง</t>
  </si>
  <si>
    <t>โครงการปรับปรุงถนนลาดยาง สาย รบ.5340 ถนนภายในสำนักงานทางหลวงชนบทจังหวัดราชบุรี(ส่วนแยกหนองโก)</t>
  </si>
  <si>
    <t>โครงการปรับปรุงถนนลาดยาง สาย รบ.5341 ถนนภายในสำนักงานทางหลวงชนบทจังหวัดราชบุรี</t>
  </si>
  <si>
    <t>โครงการปรับปรุงถนนลาดยาง สาย รบ.4015 แยกทางหลวงหมายเลข 3236 (กม.ที่ 3+400) - บ.ตากแดด</t>
  </si>
  <si>
    <t>โครงการปรับปรุงถนนลาดยางสาย รบ.4017 แยกทางหลวงหมายเลข 3208 (กม.ที่ 0+420) - บ.หนองพันจันทร์</t>
  </si>
  <si>
    <t>โครงการปรับปรุงถนนลาดยางสาย รบ.3018 แยกทางหลวงหมายเลข 325 (กม.ที่ 3+000) - บ.ดอนใหญ่</t>
  </si>
  <si>
    <t>โครงการปรับปรุงถนนลาดยางสาย รบ.4022 แยกทางหลวงหมายเลข 3293 (กม.ที่ 7+950) - บ.หนองกวาง</t>
  </si>
  <si>
    <t>โครงการปรับปรุงถนนลาดยางสาย รบ.4024 แยกทางหลวงหมายเลข 3089 (กม.ที่ 23+700) - บ้านหนองมะค่า</t>
  </si>
  <si>
    <t>โครงการปรับปรุงถนนลาดยางสาย รบ.1028 แยกทางหลวงหมายเลข 4    (กม.ที่ 125+100) - บ.หนองลังกา</t>
  </si>
  <si>
    <t>โครงการปรับปรุงถนนลาดยางสาย รบ.4037 แยกทางหลวงหมายเลข 3336 (กม.ที่ 2+700) - บ.รางนายร้อย</t>
  </si>
  <si>
    <t>โครงการปรับปรุงถนนลาดยางสาย รบ.4042 แยกทางหลวงหมายเลข 3089 (กม.ที่ 11+100) - บ.หนองตาสาด</t>
  </si>
  <si>
    <t>โครงการปรับปรุงถนนลาดยางสาย รบ.4044 แยกทางหลวงหมายเลข 3273 (กม.ที่ 14+000) - บ้านหนองขาม</t>
  </si>
  <si>
    <t>โครงการปรับปรุงถนนลาดยางสาย รบ.4076 แยกทางหลวงหมายเลข 3089 (กม.ที่ 14+300)  - บ.เขาปิ่นทอง</t>
  </si>
  <si>
    <t>โครงการปรับปรุงถนนลาดยางสาย รบ.1122 แยกทางหลวงหมายเลข 4    (กม.ที่ 84+800) - บ้านหนองสลิด</t>
  </si>
  <si>
    <t>โครงการปรับปรุงถนนลาดยางสาย รบ.5103 แยกทางหลวงชนบท รบ.4002 (กม.ที่ 4+600) - บ.หนองโก</t>
  </si>
  <si>
    <t>โครงการปรับปรุงถนนลาดยางสาย รบ.3123 แยกทางหลวงหมายเลข 325 (กม.ที่ 75+100) - บ้านเจ็ดเสมียน</t>
  </si>
  <si>
    <t>โครงการก่อสร้าง/ปรับปรุงถนนลาดยาง สาย รบ.4124 แยกทางหลวงหมายเลข 3339 (กม.ที่ 2+660) - บ้านโรงหีบ</t>
  </si>
  <si>
    <t>โครงการปรับปรุงถนนลาดยาง สาย กจ.4004 แยกทางหลวงหมายเลข 3209 (กม.ที่ 63+500) - บ.ไร่โคก (ตอนราชบุรี)</t>
  </si>
  <si>
    <t>โครงการปรับปรุงถนนลาดยางสาย รบ.4011 แยกทางหลวงหมายเลข 3087 (กม.ที่ 29+056) - บ.สี่แยกหนองไผ่</t>
  </si>
  <si>
    <t>โครงการปรับปรุงถนนลาดยาง สาย รบ.4016 แยกทางหลวงหมายเลข 3208 (กม.ที่ 19+265) - บ.รางม่วง</t>
  </si>
  <si>
    <t>โครงการปรับปรุงถนนลาดยาง สาย รบ.4019 แยกทางหลวงหมายเลข 3087 (กม.ที่ 43+800) - บ.พัฒนา</t>
  </si>
  <si>
    <t>โครงการปรับปรุงถนนลาดยาง สาย รบ.4020 แยกทางหลวงหมายเลข 3087 (กม.ที่ 30+500) - บ.ตะโกล่าง</t>
  </si>
  <si>
    <t>โครงการปรับปรุงถนนลาดยางสาย รบ.4021 แยกทางหลวงหมายเลข 3087 (กม.ที่ 27+800) - บ.หนองหม้อข้าว</t>
  </si>
  <si>
    <t>โครงการปรับปรุงถนนลาดยาง สาย รบ.4025 แยกทางหลวงหมายเลข 3087 (กม.ที่ 15+700) - บ.ด่านทับตะโก</t>
  </si>
  <si>
    <t>โครงการปรับปรุงถนนลาดยาง สาย รบ.4027 แยกทางหลวงหมายเลข 3087 (กม.ที่ 9+225) - บ.เบิกไพร</t>
  </si>
  <si>
    <t>โครงการปรับปรุงถนนลาดยาง สาย รบ.4030 แยกทางหลวงหมายเลข 3087 (กม.ที่ 1+400) - บ.หนองครึม</t>
  </si>
  <si>
    <t>โครงการปรับปรุงถนนลาดยาง สาย รบ.4036 แยกทางหลวงหมายเลข 3087 (กม.ที่ 20+235) - บ.ระฆังทอง</t>
  </si>
  <si>
    <t>โครงการปรับปรุงถนนลาดยาง สาย รบ.4040 แยกทางหลวงหมายเลข 3209     (กม.ทื่ 35+500) - บ. แก้มอ้น</t>
  </si>
  <si>
    <t>โครงการปรับปรุงถนนลาดยาง สาย รบ.4041 แยกทางหลวงหมายเลข 3313(กม.ที่ 16+400)  - บ.เขาลูกช้าง</t>
  </si>
  <si>
    <t>โครงการปรับปรุงถนนลาดยาง สาย รบ.4054 แยกทางหลวงหมายเลข 3313(กม.ที่ 16+500)  - บ.ร่องเจริญ</t>
  </si>
  <si>
    <t>โครงการปรับปรุงถนนลาดยาง สาย รบ.4066 แยกทางหลวงหมายเลข 3313 (กม.ที่ 9+100) - บ.หนองหิน</t>
  </si>
  <si>
    <t>โครงการปรับปรุงถนนลาดยาง สาย รบ.4101 แยกทางหลวงหมายเลข 3313 (กม.ที่ 24+400) - บ.ร่องเจริญ</t>
  </si>
  <si>
    <t>ปรับปรุงถนนลาดยาง สาย รบ.5052 แยกทางหลวง ชนบท รบ.4011(กม.ที่ 21+710) - บ.พุตะเคียน</t>
  </si>
  <si>
    <t>งานก่อสร้างสะพานข้ามแยกเจดีย์หักที่ กม 104+835 ทางหลวงหมายเลข 4(0301)ตอนทางแยกไปราชบุรี-ชินสีห์</t>
  </si>
  <si>
    <r>
      <t xml:space="preserve">ประเด็นยุทธศาสตร์ที่ ๓ </t>
    </r>
    <r>
      <rPr>
        <sz val="16"/>
        <rFont val="TH SarabunIT๙"/>
        <family val="2"/>
      </rPr>
      <t>พัฒนาสังคมคุณธรรมและชุมชนเข้มแข็ง</t>
    </r>
  </si>
  <si>
    <r>
      <t>โครงการปรับปรุงถนนลาดยาง สาย รบ.4005</t>
    </r>
    <r>
      <rPr>
        <b/>
        <sz val="15"/>
        <rFont val="TH SarabunIT๙"/>
        <family val="2"/>
      </rPr>
      <t xml:space="preserve"> </t>
    </r>
    <r>
      <rPr>
        <sz val="15"/>
        <rFont val="TH SarabunIT๙"/>
        <family val="2"/>
      </rPr>
      <t>แยกทางหลวงหมายเลข 3089 (กม.ที่ 8+500) - บ.ม่วง</t>
    </r>
  </si>
  <si>
    <r>
      <t>โครงการปรับปรุงถนนลาดยาง สาย รบ.4005</t>
    </r>
    <r>
      <rPr>
        <b/>
        <sz val="16"/>
        <rFont val="TH SarabunPSK"/>
        <family val="2"/>
      </rPr>
      <t xml:space="preserve"> </t>
    </r>
    <r>
      <rPr>
        <sz val="16"/>
        <rFont val="TH SarabunPSK"/>
        <family val="2"/>
      </rPr>
      <t>แยกทางหลวงหมายเลข 3089 (กม.ที่ 8+500) - บ.ม่วง</t>
    </r>
  </si>
  <si>
    <t>โครงการส่งเสริมสหกรณ์ตามโครงการอันเนื่องมาจากพระราชดำริ</t>
  </si>
  <si>
    <t>โครงการส่งเสริมสหกรณ์สู่ความเข้มแข็ง</t>
  </si>
  <si>
    <t>โครงการป้องกันลาดตลิ่งถนนลูกรังสายอนามัย-ศูนย์พักพิงบ้านถ้ำหิน</t>
  </si>
  <si>
    <t>โครงการขุดลอกสระน้ำห้วยไทร</t>
  </si>
  <si>
    <t>โครงการขุดลอกสระเก็บน้ำสาธารณะประโยชน์พุขี้เหล็ก</t>
  </si>
  <si>
    <t>โครงการขุดลอกคลองสระเก็บน้ำสาธารณประโยชน์</t>
  </si>
  <si>
    <t>โครงการพัฒนาคุณภาพการบริหารและจัดการศึกษาตามเกณฑ์</t>
  </si>
  <si>
    <t>โครงการส่งเสริมนิสัยการอ่าน</t>
  </si>
  <si>
    <t>โครงการปฏิรูปหลักสูตรการศึกษาขั้นพื้นฐาน</t>
  </si>
  <si>
    <t>โครงการพัฒนาห้องสมุดโรงเรียนตามมาตรฐานห้องสมุดโรงเรียน</t>
  </si>
  <si>
    <t>โครงการขับเคลื่อนค่านิยมหลักคนไทย 12 ประการ</t>
  </si>
  <si>
    <t>โครงการก่อสร้างอาคารสำนักงานสาธารณสุขจังหวัดราชบุรี</t>
  </si>
  <si>
    <t>โครงการก่อสร้างสถานีอนามัยโรงพยาบาลศรีสุราฎร์ อำเภอดำเนินสะดวก</t>
  </si>
  <si>
    <t>โครงการก่อสร้างอาคารอุบัติเหตุ ผู้ป่วยนอกและผู้ป่วยหนัก</t>
  </si>
  <si>
    <t>โรงพยาบาลราชบุรี</t>
  </si>
  <si>
    <t>โครงการก่อสร้างอาคารหอพักนักศึกษาแพทย์</t>
  </si>
  <si>
    <t>โครงการก่อสร้างอาคารศูนย์มะเร็งบำบัดรักษาและรังสีวินิจฉัย</t>
  </si>
  <si>
    <t>โครงการก่อสร้างอาคารศูนย์บริการครัวอาหาร</t>
  </si>
  <si>
    <t>โรงพยาบาลดำเนินสะดวก</t>
  </si>
  <si>
    <t>โครงการก่อสร้างอาคารผู้ป่วยนอก โรงพยาบาลอำเภอปากท่อ</t>
  </si>
  <si>
    <t>โปรงพยาบาลปากท่อ</t>
  </si>
  <si>
    <t>โครงการขอสนับสนุนจากกระทรวง กรม</t>
  </si>
  <si>
    <t>โครงการขอรับการสนับสนุนกระทรวง กรม</t>
  </si>
  <si>
    <t>โครงการขอรับการสนับสนุนจากกระทรวง กรม</t>
  </si>
  <si>
    <t>โครงการขอรับการสนับสนุนจากองค์กรปกครองส่วนท้องถิ่น</t>
  </si>
  <si>
    <r>
      <t>วิสัยทัศน์ :</t>
    </r>
    <r>
      <rPr>
        <sz val="16"/>
        <color indexed="8"/>
        <rFont val="TH SarabunIT๙"/>
        <family val="2"/>
      </rPr>
      <t xml:space="preserve"> ผู้นำเกษตรปลอดภัย มุ่งให้เป็นเมืองน่าอยู่ พัฒนาการท่องเที่ยวเชิงอนุรักษ์และเศรษฐกิจเชิงสร้างสรรค์</t>
    </r>
  </si>
  <si>
    <r>
      <t>วิสัยทัศน์ :</t>
    </r>
    <r>
      <rPr>
        <sz val="16"/>
        <rFont val="TH SarabunIT๙"/>
        <family val="2"/>
      </rPr>
      <t xml:space="preserve"> ผู้นำเกษตรปลอดภัย มุ่งให้เป็นเมืองน่าอยู่ พัฒนาการท่องเที่ยวเชิงอนุรักษ์และเศรษฐกิจเชิงสร้างสรรค์</t>
    </r>
  </si>
  <si>
    <r>
      <t>วิสัยทัศน์ :</t>
    </r>
    <r>
      <rPr>
        <sz val="16"/>
        <color indexed="8"/>
        <rFont val="TH SarabunIT๙"/>
        <family val="2"/>
      </rPr>
      <t>ผู้นำเกษตรปลอดภัย มุ่งให้เป็นเมืองน่าอยู่ พัฒนาการท่องเที่ยวเชิงอนุรักษ์และเศรษฐกิจเชิงสร้างสรรค์</t>
    </r>
  </si>
  <si>
    <t xml:space="preserve">โครงการขับเคลื่อนปรัชญาเศรษฐกิจพอเพียงในสหกรณ์/กลุ่มเกษตรกร  </t>
  </si>
  <si>
    <t xml:space="preserve"> โครงการส่งเสริมสหกรณ์/กลุ่มเกษตรกรสู่คุณภาพ</t>
  </si>
  <si>
    <t>โครงการพัฒนาการเกษตรครบวงจรในพื้นที่ที่มีศักยภาพ (บูรณาการกระทรวง)</t>
  </si>
  <si>
    <t>โครงการส่งเสริมนิสัยรักการอ่าน</t>
  </si>
  <si>
    <t>โครงการพัฒนาคุณภาพการบริหาร และจัดการการศึกษาตามเกณฑ์</t>
  </si>
  <si>
    <t>สพป.ราชบุรี เขต 1</t>
  </si>
  <si>
    <t>โครงการป้องกันลาดตลิ่ง ถนนลูกรังสายอนามัย-ศนย์พักพิงบ้านถ้ำหิน หมู่ 5 ต.สวนผึ้ง อ.สวนผึ้ง</t>
  </si>
  <si>
    <t>โครงการขุดลอกสระเก็บน้ำห้วยไทร หมู่ 5 บ้านหนองปล้อง ต.บ้านคา อ.บ้านคา</t>
  </si>
  <si>
    <t>โครงการขุดลอกสระเก็บน้ำสาธารณะประโยชน์พุขี้เหล็ก หมู่ 12 ต.บ้านคา อ.บ้านคา</t>
  </si>
  <si>
    <t xml:space="preserve">โครงการขุดลอกสระเก็บน้ำสาธารณะประโยชน์บ้านห้วยน้ำขาว หมู่ 13 ต.บ้านคา อ.บ้านคา </t>
  </si>
  <si>
    <t>สนง.พาณิชย์จังหวัดราชบุรี</t>
  </si>
  <si>
    <t>โครงการพัฒนาช่องทางการตลาดสินค้าจังหวัดราชบุรี</t>
  </si>
  <si>
    <t>โครงการส่งเสริมสุขภาพและการกีฬาชุมชน</t>
  </si>
  <si>
    <t>อำเภอ /ท่องเที่ยวและกีฬา</t>
  </si>
  <si>
    <t>โครงการส่งเสริมคุณธรรมและจริยธรรมชุมชน</t>
  </si>
  <si>
    <t>สพป.1,2/สพม.8</t>
  </si>
  <si>
    <t>สนง.พัฒนาสังคมฯ/พัฒนาชุมชน/เกษตรจังหวัด</t>
  </si>
  <si>
    <t>โครงการส่งเสริมการเรียนรู้ตามแนวพระราชดำริ</t>
  </si>
  <si>
    <t xml:space="preserve">โครงการอนุรักษ์และฟื้นฟูพื้นที่ป่า
</t>
  </si>
  <si>
    <t>โครงการขอสนับสนุนจากภาคเอกชน</t>
  </si>
  <si>
    <t>โครงการส่งเสริมศิลปวัฒนธรรมแข่งขันเรือยาวราชบุรี</t>
  </si>
  <si>
    <t>หอการค้าจังหวัดราชบุรี</t>
  </si>
  <si>
    <t>โครงการจัดแสดงจำหน่ายสินค้าจังหวัดราชบุรี(หอการค้าแฟร์)</t>
  </si>
  <si>
    <r>
      <t xml:space="preserve">ประเด็นยุทธศาสตร์ที่ 5  </t>
    </r>
    <r>
      <rPr>
        <sz val="16"/>
        <color indexed="8"/>
        <rFont val="TH SarabunIT๙"/>
        <family val="2"/>
      </rPr>
      <t xml:space="preserve"> การเสริมสร้างความมั่นคงของพื้นที่</t>
    </r>
  </si>
  <si>
    <t>รวม</t>
  </si>
  <si>
    <t xml:space="preserve">โครงการส่งเสริมและเพิ่มประสิทธิภาพผู้ผลิตOTOP </t>
  </si>
  <si>
    <t>หน่วยดำเนินการ</t>
  </si>
  <si>
    <t>สถาบันพัฒนาฝีมือแรงงานภาค 1</t>
  </si>
  <si>
    <t xml:space="preserve">กิจกรรมหลักที่ 1.1 ส่งเสริมอาชีพหลักสูตรระยะสั้นให้กับผู้ว่างงาน และผู้ด้อยโอกาส </t>
  </si>
  <si>
    <t>กิจกรรมหลักที่ 5.2 จัดหาสื่อการเรียนการสอนที่ทันสมัย และเพียงพอต่อการใช้งาน</t>
  </si>
  <si>
    <t>กิจกรรมหลักที่ 3.2 ปรับปรุง/ซ่อมแซมทางเดินเท้าและสะพาน</t>
  </si>
  <si>
    <t>กิจกรรมหลักที่ 1.2 พัฒนาและปรับปรุงสิ่งอำนวยความสะดวกในแหล่งท่องเที่ยว</t>
  </si>
  <si>
    <t>กิจกรรมหลักที่ 3.1 เพิ่มทักษะการผลิตสินค้า OTOP และสินค้าชุมชนให้ได้มาตรฐาน</t>
  </si>
  <si>
    <t>1,2,3</t>
  </si>
  <si>
    <t>1,3</t>
  </si>
  <si>
    <t>กิจกรรมหลักที่ 4.1 ถ่ายทอดองค์ความรู้ให้กับประชาชน ในการป้องกันภัยพิบัติเบื้องต้น</t>
  </si>
  <si>
    <t>กิจกรรมหลักที่ 4.3 จัดหาอุปกรณ์ในการป้องกันภัยพิบัติ การแจ้งเตือน การระงับภัย การบรรเทาภัย</t>
  </si>
  <si>
    <t>กิจกรรมหลักที่ 4.4 ประชาสัมพันธ์ เผยแพร่ข้อมูลเพื่อระงับ และเตือนภัย</t>
  </si>
  <si>
    <t>กิจกรรมหลักที่ 4.2 สร้างเครือข่ายและถ่ายทอดองค์ความรู้ในการเฝ้าระวังและเตือนภัยที่เกิดภัยธรรมชาติ</t>
  </si>
  <si>
    <t>กิจกรรมหลักที่ 4.5 การฟื้นฟู และเยียวยาผู้ที่ได้รับผลกระทบจากภัยพิบัติที่เกิดขึ้น</t>
  </si>
  <si>
    <t>กรมโรงงานอุตสาหกรรม</t>
  </si>
  <si>
    <t>กิจกรรมหลักที่ 2.6 อุตสาหกรรมคาร์บอนต่ำ</t>
  </si>
  <si>
    <t>เขตประกอบการอุตสาหกรรมฟอกหนัง ก.ม.30 และ ก.ม. 32</t>
  </si>
  <si>
    <t>กรมส่งเสริมอุตสาหกรรม</t>
  </si>
  <si>
    <t>กิจกรรมหลักที่ 2.8 ยกระดับการกำกับดูแลโรงงานเพื่อการบริหารจัดการด้านสิ่งแวดล้อมและความปลอดภัยที่ดี สำหรับกลุ่มอุตสาหกรรมฟอกหนัง</t>
  </si>
  <si>
    <t>กิจกรรมหลักที่ 2.9 ยกระดับแผนควบคุมภาวะฉุกเฉินโรงงานอุตสาหกรรม นอกเขตพื้นที่นิคมอุตสาหกรรม</t>
  </si>
  <si>
    <t>กิจกรรมหลักที่ 2.12 ส่งเสริมความเชื่อมโยงอุตสาหกรรมหลักกับชุมชนเพื่อให้เกิดการผลิตในระดับอุตสาหกรรม (CSV)</t>
  </si>
  <si>
    <t>กิจกรรมหลักที่ 2.13 ยกระดับอุตสาหกรรมแบบครบวงจร สำหรับอุตสาหกรรมฟอกหนังและผลิตภัณฑ์หนัง</t>
  </si>
  <si>
    <t>กิจกรรมหลักที่ 2.15 ศูนย์พัฒนาเมืองอุตสาหกรรมเชิงนิเวศ (Eco Center) ส่วนกลาง</t>
  </si>
  <si>
    <t>กิจกรรมหลักที่ 2.18 พัฒนาโรงงานอุตสาหกรรมเชิงนิเวศ/อุตสาหกรรมสีเขียว จังหวัดสมุทรปราการ</t>
  </si>
  <si>
    <t>กระทรวงเกษตรและสหกรณ์</t>
  </si>
  <si>
    <t>กิจกรรมหลักที่ 2.11 ส่งเสริมให้สถานประกอบการนำของเสียมาใช้ประโยชน์ และการพัฒนาธุรกิจรีไซเคิลเพื่อเพิ่มมูลค่าและใช้ประโยชน์กากอุตสาหกรรม</t>
  </si>
  <si>
    <t>กิจกรรมหลักที่ 2.1 การเตรียมความพร้อมผู้สูงอายุ</t>
  </si>
  <si>
    <t>กิจกรรมหลักที่ 2.2 ฝึกอาชีพผู้สูงอายุ</t>
  </si>
  <si>
    <t>กิจกรรมหลักที่ 2.3 ฝึกอาชีพเด็กและเยาวชน</t>
  </si>
  <si>
    <t>กิจกรรมหลักที่ 4.2 พัฒนาสถานศึกษาเพื่อให้เพียงพอต่อการให้บริการการศึกษาขั้นพื้นฐาน</t>
  </si>
  <si>
    <t>ที่ทำการปกครองอำเภอทุกอำเภอ</t>
  </si>
  <si>
    <t xml:space="preserve">กิจกรรมหลักที่ 1.1 ก่อสร้างถนนที่เป็นเส้นทางใหม่เชื่อมถนนสายหลัก </t>
  </si>
  <si>
    <t>กิจกรรมหลักที่ 1.2 ก่อสร้างถนนที่เป็นเส้นทางใหม่เชื่อมถนนสายรอง</t>
  </si>
  <si>
    <t>กิจกรรมหลักที่ 1.3 ปรับปรุงซ่อมแซมถนนสายหลักที่ชำรุด หรือทรุดโทรม</t>
  </si>
  <si>
    <t>กิจกรรมหลักที่ 1.5 ปรับปรุงสัญญาณจราจรและสิ่งอำนวยความสะดวกในเส้นทางคมนาคมสายหลัก สายรอง</t>
  </si>
  <si>
    <t>กิจกรรมหลักที่ 1.7 ป้ายจราจรอัจฉริยะอำนวยความสะดวกการจราจร</t>
  </si>
  <si>
    <t>กิจกรรมหลักที่ 4.1 สำรวจและออกแบบการพัฒนาพื้นที่โดยรอบสถานีรถไฟฟ้า</t>
  </si>
  <si>
    <t>กิจกรรมหลักที่ 1.4 ปรับปรุงซ่อมแซมถนนสายรองที่ชำรุด หรือทรุดโทรม</t>
  </si>
  <si>
    <t>กิจกรรมหลักที่ 2.6 จัดงานประเพณีสงกรานต์</t>
  </si>
  <si>
    <t>กิจกรรมหลักที่ 2.7 ส่งเสริมการท่องเที่ยวเชิงประวัติศาสตร์ งานสมโภชสมุทรปราการ</t>
  </si>
  <si>
    <t>กิจกรรมหลักที่ 2.9 จัดทำสื่อประชาสัมพันธ์และกิจกรรมการท่องเที่ยวจังหวัดสมุทรปราการ</t>
  </si>
  <si>
    <t>กิจกรรมหลักที่ 2.10 จัดกิจกรรมในงานนมัสการองค์พระสมุทรเจดีย์และงานกาชาดจังหวัดสุมทรปราการ</t>
  </si>
  <si>
    <t>กิจกรรมหลักที่ 2.11 จัดงานประเพณีรับบัว</t>
  </si>
  <si>
    <t>กิจกรรมหลักที่ 1.5 ป้องกันและแก้ไขปัญหายาเสพติดในสถานประกอบการ</t>
  </si>
  <si>
    <t>กิจกรรมหลักที่ 1.9 อบจ. บ้าน วัด โรงเรียนร่วมประสานต้านภัยยาเสพติด</t>
  </si>
  <si>
    <t>กิจกรรมหลักที่ 1.10 สตรีไทย วิถีไทย วิถีชุมชนพอเพียงต้านภัยยาเสพติด</t>
  </si>
  <si>
    <t>กิจกรรมหลักที่ 1.11 ครอบครัวคุณธรรมนำชุมชนพ้นภัยยาเสพติด</t>
  </si>
  <si>
    <t>กิจกรรมหลักที่ 1.12 ประชาชนเข้มแข็งต้านภัยยาเสพติด</t>
  </si>
  <si>
    <t>กิจกรรมหลักที่ 1.13 มัสยิดสานใจป้องกันภัยยาเสพติด</t>
  </si>
  <si>
    <t>กิจกรรมหลักที่ 1.15 อบรมเยาวชนรวมใจต้านภัยยาเสพติด</t>
  </si>
  <si>
    <t xml:space="preserve">กิจกรรมหลักที่ 4.6 การเตรียมความพร้อมซักซ้อมแผนเผชิญเหตุเกี่ยวกับภัยพิบัติต่าง ๆ </t>
  </si>
  <si>
    <t>สนง.อุตสาหกรรมจังหวัดสมุทรปราการ</t>
  </si>
  <si>
    <t>สนง.พาณิชย์จังหวัดสมุทรปราการ</t>
  </si>
  <si>
    <t>สนง.ประมงจังหวัดสมุทรปราการ</t>
  </si>
  <si>
    <t>สนง.สหกรณ์จังหวัดสมุทรปราการ</t>
  </si>
  <si>
    <t>1.สนง.ส่งเสริมการปกครองท้องถิ่นจังหวัดสมุทรปราการ
2.อปท.ที่เกี่ยวข้อง</t>
  </si>
  <si>
    <t>1.สนง.โยธาธิการและผังเมือง
2. อปท.ที่เกี่ยวข้อง</t>
  </si>
  <si>
    <t>สนง.โยธาธิการและผังเมืองจังหวัดสมุทรปราการ</t>
  </si>
  <si>
    <t>สนง.แรงานจังหวัดสมุทรปราการ</t>
  </si>
  <si>
    <t>องค์การบริหารส่วนจังหวัดสมุทรปราการ</t>
  </si>
  <si>
    <t>สนง.พัฒนาสังคมและความมั่นคงของมนุษย์จังหวัดสมุทรปราการ</t>
  </si>
  <si>
    <t>สนง.สาธารณสุขจังหวัดสมุทรปราการ</t>
  </si>
  <si>
    <t>สนง.ศึกษาธิการจังหวัดสมุทรปราการ</t>
  </si>
  <si>
    <t>สนง. พัฒนาชุมชนจังหวัดสมุทรปราการ</t>
  </si>
  <si>
    <t>กรมปศุสัตว์</t>
  </si>
  <si>
    <t>กิจกรรมหลักที่ 4.1 แก้ไขปัญหาความเดือดร้อนของประชาชนด้านสาธารณูปโภค สาธารณูปการ ให้ครอบคลุมและเพียงพอ</t>
  </si>
  <si>
    <t>1.ที่ทำการปกครองจังหวัดสมุทรปราการ
2.ที่ทำการปกครองอำเภอทุกอำเภอ
3.อปท.ที่เกี่ยวข้อง</t>
  </si>
  <si>
    <t>1.สนง.พระพุทธศาสนาจังหวัดสมุทรปราการ
2.อปท.ที่เกี่ยวข้อง</t>
  </si>
  <si>
    <t>1.ศูนย์การกีฬาแห่งประเทศไทยจังหวัดสมุทรปราการ
2.ที่ทำการปกครองอำเภอทุกอำเภอ
3.อปท.ที่เกี่ยวข้อง</t>
  </si>
  <si>
    <t>กิจกรรมหลักที่ 7.1 ลดอัตราการป่วย/ตายจากโรคที่เป็นปัญหาสำคัญอย่างสร้างสรรค์แบบบูรณาการ</t>
  </si>
  <si>
    <t>กิจกรรมหลักที่ 7.2 ป้องกันและกำจัดโรคพิษสุนัขบ้า</t>
  </si>
  <si>
    <t>กิจกรรมหลักที่ 7.3 ส่งเสริมสุขภาพเพื่อสร้างภูมิคุ้มกันโรคให้แก่ประชาชน</t>
  </si>
  <si>
    <t>กิจกรรมหลักที่ 7.4 ป้องกันและแก้ไขปัญหาโรคเอดส์ในชุมชน</t>
  </si>
  <si>
    <t>กิจกรรมหลักที่ 7.6 ป้องกัน ควบคุมโรคไข้เลือดออก</t>
  </si>
  <si>
    <t>กิจกรรมหลักที่ 7.7 ป้องกันและควบคุมโรคไข้หวัดนก ไข้หวัดใหญ่ และโรคมือเท้าปาก</t>
  </si>
  <si>
    <t>กิจกรรมหลักที่ 2.6 จัดงานวันคนพิการสากลประจำปี</t>
  </si>
  <si>
    <t>กิจกรรมหลักที่ 2.7 พัฒนาคุณภาพชีวิตคนพิการจังหวัดสมุทรปราการ</t>
  </si>
  <si>
    <t>กิจกรรมหลักที่ 2.8 พัฒนาคุณภาพชีวิตให้แก่ผู้สูงอายุจังหวัดสมุทรปราการ</t>
  </si>
  <si>
    <t>สนง.แขวงทางหลวงสมุทรปราการ</t>
  </si>
  <si>
    <t>1.สนง.แขวงทางหลวงสมุทรปราการ
2.กระทรวงคมนาคม</t>
  </si>
  <si>
    <t>1.สนง.แขวงทางหลวงสมุทรปราการ
2.กระทรวงคมนาคม
3.อปท.ที่เกี่ยวข้อง</t>
  </si>
  <si>
    <t>1.ตำรวจภูธรจังหวัดสมุทรปราการ
2.สำนักงานตำรวจแห่งชาติ</t>
  </si>
  <si>
    <t>1.ตำรวจภูธรจังหวัดสมุทรปราการ
2.สำนักงานตำรวจแห่งชาติ
3.กรมขนส่งทางบก</t>
  </si>
  <si>
    <t xml:space="preserve">กิจกรรมหลักที่ 1.8 สร้างเสริมความปลอดภัยให้แก่ผู้ขับขี่รถจักรยานยนต์ </t>
  </si>
  <si>
    <t xml:space="preserve">1.สนง.แขวงทางหลวงสมุทรปราการ
2.สนง.แขวงทางหลวงชนบทสมุทรปราการ
</t>
  </si>
  <si>
    <t>กิจกรรมหลักที่ 3.1 ก่อสร้างทางเดินเท้า คสล. และสะพาน</t>
  </si>
  <si>
    <t>1.ที่ทำการปกครองอำเภอทุกอำเภอ
2.อปท.ที่เกี่ยวข้อง</t>
  </si>
  <si>
    <t>กิจกรรมหลักที่ 1.1 พัฒนาและปรับปรุงถนนที่เป็นเส้นทางเชื่อมโยงด้านการคมนาคมแหล่งท่องเที่ยวสำคัญ</t>
  </si>
  <si>
    <t>1.สนง.แขวงทางหลวงสมุทรปราการ
2.สนง.แขวงทางหลวงชนบทสมุทรปราการ
3.ที่ทำการปกครองอำเภอทุกอำเภอ
4.กระทรวงการท่องเที่ยวและกีฬา
5.อปท.ที่เกี่ยวข้อง</t>
  </si>
  <si>
    <t>1.สนง.ท่องเที่ยวและกีฬาจังหวัดสมุทรปราการ
2.ที่ทำการปกครองอำเภอทุกอำเภอ
3.อปท.ที่เกี่ยวข้อง</t>
  </si>
  <si>
    <t>กิจกรรมหลักที่ 1.3 พัฒนาเส้นทางจักรยานเพื่อการท่องเที่ยวเชิงสุขภาพ</t>
  </si>
  <si>
    <t>สนง.ท่องเที่ยวและกีฬาจังหวัดสมุทรปราการ</t>
  </si>
  <si>
    <t>1.สนง.ท่องเที่ยวและกีฬาจังหวัดสมุทรปราการ
2.ศูนย์การกีฬาแห่งประเทศไทยจังหวัดสมุทรปราการ</t>
  </si>
  <si>
    <t>สนง.พัฒนาชุมชนจังหวัดสมุทรปราการ</t>
  </si>
  <si>
    <t>1.สนง.พัฒนาชุมชนจังหวัดสมุทรปราการ
2.กรมการพัฒนาชุมชน</t>
  </si>
  <si>
    <t>ตำรวจภูธรจังหวัดสมุทรปราการ</t>
  </si>
  <si>
    <t>กิจกรรมหลักที่ 1.1 การป้องกันกลุ่มผู้มีโอกาสเข้าไปเกี่ยวข้องกับยาเสพติด</t>
  </si>
  <si>
    <t>กิจกรรมหลักที่ 1.4 เสริมทักษะชีวิตแก่เด็กและเยาวชนห่างไกลยาเสพติด</t>
  </si>
  <si>
    <t>สนง.สวัสดิการและคุ้มครองแรงงานจังหวัดสมุทรปราการ</t>
  </si>
  <si>
    <t>สนง.ประชาสัมพันธ์จังหวัดสมุทรปราการ</t>
  </si>
  <si>
    <t>1.ตำรวจภูธรจังหวัดสมุทรปราการ
2.ที่ทำการปกครองอำเภอทุกอำเภอ</t>
  </si>
  <si>
    <t>กิจกรรมหลักที่ 1.8 สร้างเครือข่ายอาสาสมัครบริการและป้องกันภัยในชุมชน พร้อมทั้งเสริมสร้างด้านการข่าว เพื่อลดปัญหาอาชญากรรมและยาเสพติดในพื้นที่</t>
  </si>
  <si>
    <t>1.สนง.แรงงานจังหวัดสมุทรปราการ
2.กระทรวงแรงงาน</t>
  </si>
  <si>
    <t>1.ที่ทำการปกครองจังหวัดสมุทรปราการ
2.ที่ทำการปกครองอำเภอทุกอำเภอ</t>
  </si>
  <si>
    <t>1. ที่ทำการปกครองจังหวัดสมุทรปราการ
2.ที่ทำการปกครองอำเภอทุกอำเภอ
2.กรมการปกครอง</t>
  </si>
  <si>
    <t>ที่ทำการปกครองจังหวัดสมุทรปราการ</t>
  </si>
  <si>
    <t>1.ที่ทำการปกครองจังหวัดสมุทรปราการ
2.สนง.อัยการคุ้มครองสิทธิ์ (สคช.)
3.สนง.ยุติธรรมจังหวัดสมุทรปราการ
4.สนง.พัฒนาสังคมและความมั่นคงของมนุษย์จังหวัดสมุทรปราการ</t>
  </si>
  <si>
    <t>1.ที่ทำการปกครองจังหวัดสมุทรปราการ
2.สำนักงานจังหวัดสมุทรปราการ
3.กระทรวงมหาดไทย
4.อปท.ที่เกี่ยวข้อง</t>
  </si>
  <si>
    <t>2,3</t>
  </si>
  <si>
    <t>สนง.ป้องกันและบรรเทาสาธารณภัยจังหวัดสมุทรปราการ</t>
  </si>
  <si>
    <t>1.สนง.ป้องกันและบรรเทาสาธารณภัยจังหวัดสมุทรปราการ
2.อปท.ที่เกี่ยวข้อง</t>
  </si>
  <si>
    <t>1.สนง.ป้องกันและบรรเทาสาธารณภัยจังหวัดสมุทรปราการ
2.กรมป้องกันและบรรเทาสาธาณภัย
3.อปท.ที่เกี่ยวข้อง</t>
  </si>
  <si>
    <t>1.สนง.ป้องกันและบรรเทาสาธารณภัยจังหวัดสมุทรปราการ
2.ตำรวจภูธรจังหวัดสมุทรปราการ</t>
  </si>
  <si>
    <t>ตำรวจภูธรจังหวัดฯ</t>
  </si>
  <si>
    <t>1,2,3,4</t>
  </si>
  <si>
    <t>1.สนง.ส่งเสริมการปกครองท้องถิ่นจังหวัดสมุทรปราการ
2.สนง.ทรัพยากรธรรมชาติและสิ่งแวดล้อม
3.อปท.ที่เกี่ยวข้อง</t>
  </si>
  <si>
    <t>สนง.ส่งเสริมการปกครองท้องถิ่นจังหวัดสมุทรปราการ และ อปท.ทุกแห่ง</t>
  </si>
  <si>
    <t>1.สนง.สาธารณสุขจังหวัดสมุทรปราการ
2.อปท.ที่เกี่ยวข้อง</t>
  </si>
  <si>
    <t>1.สนง.ส่งเสริมการปกครองท้องถิ่นจังหวัดสมุทรปราการ
2.ที่ทำการปกครองอำเภอทุกอำเภอ
3.สำนักงานชลประทานที่ 11 
กรมชลประทาน
4.อปท.ที่เกี่ยวข้อง</t>
  </si>
  <si>
    <t>1.สนง.ส่งเสริมการปกครองท้องถิ่นจังหวัดสมุทรปราการ
2.ที่ทำการปกครองอำเภอทุกอำเภอ
3.อปท.ที่เกี่ยวข้อง</t>
  </si>
  <si>
    <t>1.กรมปศุสัตว์
2.องค์การบริหารส่วนจังหวัดสมุทรปราการ</t>
  </si>
  <si>
    <t>กิจกรรมหลักที่ 2.13 เสริมสร้างภาพลักษณ์และการประชาสัมพันธ์การท่องเที่ยวจังหวัดสมุทรปราการ</t>
  </si>
  <si>
    <t>1.สนง.เกษตรจังหวัดสมุทรปราการ
2.กรมส่งเสริมการเกษตร 
3.อปท.ที่เกี่ยวข้อง
4.สนง.สภาเกษตรกร จ.สป.
5.ธ.ก.ส. จ.สป.</t>
  </si>
  <si>
    <t>กิจกรรมหลักที่ 5.1 สร้างเสริมทักษะและองค์ความรู้ให้กับบุคลากรทางการศึกษา</t>
  </si>
  <si>
    <t>สนง. สวัสดิการและคุ้มครองแรงงานจังหวัดฯ</t>
  </si>
  <si>
    <t>สนง. สวัสดิการและคุมครองแรงงานจังหวัดฯ</t>
  </si>
  <si>
    <t>สนง. ศึกษาธิการจังหวัดฯ</t>
  </si>
  <si>
    <t>กิจกรรมหลักที่ 2.8 ส่งเสริมและประชาสัมพันธ์การท่องเที่ยวจังหวัดสมุทรปราการในช่วงเทศกาลกลางปีใหม่</t>
  </si>
  <si>
    <t>สนง.พัฒนาสังคมและความมั่นคงของมนุษย์จังหวัดสมุทรปราการ และ สนง.พระพุทธศาสนาจังหวัดสมุทรปราการ สนง.ศึกษาธิการ</t>
  </si>
  <si>
    <t>กิจกรรมหลักที่ 1.4 การขยายโอกาสในการสร้างอาชีพใหม่ให้กับแรงงานนอกระบบ</t>
  </si>
  <si>
    <t>1.สนง.วัฒนธรรมจังหวัดสมุทรปราการ ๒. สนง. ท่องเที่ยวและกีฬาฯ
2.สนง.พระพุทธศาสนาจังหวัดสมุทรปราการ</t>
  </si>
  <si>
    <t>กิจกรรมหลักที่ 5.3 ปรับปรุง/ซ่อมแซมโครงสร้างพื้นฐานพัฒนาด้านการเรียนการสอนให้มาตรฐานและปลอดภัย เพียงพอต่อการใช้งาน</t>
  </si>
  <si>
    <t>สนง. จังหวัดฯ</t>
  </si>
  <si>
    <t>สนง.สวัสดิการและคุ้มครองแรงงานจังหวัด</t>
  </si>
  <si>
    <t>กิจกรรมหลักที่ 4.2 ประชาสัมพันธ์ เผยแพร่ ให้ประชาชนสามารถนำมาใช้ประโยชน์ในการพัฒนาที่ดิน</t>
  </si>
  <si>
    <t>กรมส่งเสริมการเกษตร</t>
  </si>
  <si>
    <t>กิจกรรมหลักที่ 6.2 ส่งเสริมและพัฒนาศักยภาพวิสาหกิจชุมชนจังหวัดสมุทรปราการ</t>
  </si>
  <si>
    <t>กิจกรรมหลักที่ 2.12 ส่งเสริมการท่องเที่ยวเชิงวัฒนธรรมและประเพณีอันดีงามของท้องถิ่น (งานลอยกระทงจังหวัดสมุทรปราการ)</t>
  </si>
  <si>
    <t>กิจกรรมหลักที่ 2.11 รณรงค์เสริมสร้างสุขภาพแรงงานเพื่ออาชีวอนามัยในการทำงานที่ดีสู่ไทยแลนด์ 4.0</t>
  </si>
  <si>
    <t>กิจกรรมหลักที่ 2.12 พัฒนาผลิตภาพแรงงานเพื่อเพิ่มต้นทุนชีวิต</t>
  </si>
  <si>
    <t>สนง.พลังงานจังหวัดสมุทรปราการ</t>
  </si>
  <si>
    <t xml:space="preserve">1.ตำรวจภูธรจังหวัดสมุทรปราการ
2.สำนักงานตำรวจแห่งชาติ </t>
  </si>
  <si>
    <t>1. สนง.ยุติธรรมจังหวัดฯ 2. สนง.บังคับคดีจังหวัดฯ</t>
  </si>
  <si>
    <t>1.สนง.สาธารณสุขจังหวัดสมุทรปราการ
2.กระทรวงสาธารณสุข 3. ที่ทำการปกครองอำเภอทุกอำเภอ</t>
  </si>
  <si>
    <t xml:space="preserve">1.สนง.ทรัพยากรธรรมชาติและสิ่งแวดล้อมจังหวัดสมุทรปราการ
2.อปท.ที่เกี่ยวข้อง
</t>
  </si>
  <si>
    <t>กิจกรรมหลักที่ 1.8 ฝึกอบรมส่งเสริมอาชีพคนพิการจังหวัดสมุทรปราการ</t>
  </si>
  <si>
    <t>กิจกรรมหลักที่ 4.4 พัฒนาและสร้างเสริมการปฏิบัติตามหลักศีล 5 หลักธรรมของศาสนาเพื่อสร้างความภูมิคุ้มกันให้กับนักเรียน นักศึกษา และประชาชน</t>
  </si>
  <si>
    <t>แหล่งงบประมาณ 1 หมายถึง จังหวัด</t>
  </si>
  <si>
    <t>แหล่งงบประมาณ 2 หมายถึง กระทรวง กรม</t>
  </si>
  <si>
    <t>แหล่งงบประมาณ 3 หมายถึง องค์กรปกครองส่วนท้องถิ่น</t>
  </si>
  <si>
    <t>แหล่งงบประมาณ 4 หมายถึง เอกชน</t>
  </si>
  <si>
    <t xml:space="preserve">1.ที่ทำการปกครองอำเภอเมือง สป.
สนจ.สป.
</t>
  </si>
  <si>
    <t>1. สนง. เกษตรและสหกรณ์จังหวัดสมุทรปราการ
2. สนง.เกษตรจังหวัดฯ
3. สนง.ปรมงจังหวัดฯ
4. สนง.ปศุสัตว์จังหวัดฯ
5.สนง. สหกรณ์จังหวัดฯ
6. สนง.พาณฺชย์จังหวัดฯ</t>
  </si>
  <si>
    <t>แผนงาน</t>
  </si>
  <si>
    <t xml:space="preserve">แผนงาน </t>
  </si>
  <si>
    <t xml:space="preserve">แผนงาน
</t>
  </si>
  <si>
    <t>ประเด็นการพัฒนา</t>
  </si>
  <si>
    <t>ตัวชี้วัดของ</t>
  </si>
  <si>
    <t xml:space="preserve">๑. ศูนย์อำนวยการป้องกันและปราบปรามยาเสพติด จังหวัดสมุทรปราการ
 ๒. สำนักงานสาธาณสุขจังหวัดฯ
3. ที่ทำการปกครองจังหวัดฯ
</t>
  </si>
  <si>
    <t xml:space="preserve">1. ศูนย์อำนวยการป้องกันและปราบปรามยาเสพติด จังหวัดสมุทรปราการ 
2. สนง. คุมประพฤติจังหวัดฯ
</t>
  </si>
  <si>
    <t>1.ศูนย์อำนวยการป้องกันและปราบปรามยาเสพติด จังหวัดสมุทรปราการ
 ๒. เรือนจำกลางจังหวัดฯ
3. ที่ทำการปกครองจังหวัดฯ</t>
  </si>
  <si>
    <t>กิจกรรมหลักที่ 1.14 เสริมสร้างประสิทธิภาพป้องกันและแก้ไขปัญหา
ยาเสพติด</t>
  </si>
  <si>
    <t>40:60</t>
  </si>
  <si>
    <t>45:55</t>
  </si>
  <si>
    <t>50:50</t>
  </si>
  <si>
    <t>1. สำนักงานพาณิชย์จังหวัดสมุทรปราการ</t>
  </si>
  <si>
    <t xml:space="preserve">1. สนง. ศึกษาธิการจังหวัดฯ
2. มหาวิทยาลัยราชภัฎธนบุรี </t>
  </si>
  <si>
    <t>สนง.ท่องเที่ยวและกีฬาจังหวัดสมุทรปราการ พัฒนาชุมชนจังหวัด ศึกษาธิการจังหวัด ที่ทำการปกครองจังหวัด อำเภอและองค์กรปกครองส่วนท้องถิ่น</t>
  </si>
  <si>
    <t>กิจกรรมหลักที่ 3.2 ส่งเสริมการผลิตมะม่วงน้ำดอกไม้สมุทรปราการคุณภาพเชิงการค้า</t>
  </si>
  <si>
    <t>สนง.เกษตรจังหวัดสมุทรปราการ</t>
  </si>
  <si>
    <t>สำนักงานศึกษาธิการจังหวัดสมุทรปราการ</t>
  </si>
  <si>
    <t>1.สนง.พัฒนาสังคมและความมั่นคงของมนุษย์จังหวัดสมุทรปราการ
2.ตำรวจภูธรจังหวัดสมุทรปราการ
3.สนง.แรงงานจังหวัดสมุทรปราการ</t>
  </si>
  <si>
    <t>กิจกรรมหลักที่ 1.17 ส่งเสริมการจัดตั้ง TO BE NUMBER ONE ในสถานประกอบการ และสร้างเครือข่ายเพื่อป้องกันปัญหายาเสพติดในสถานประกอบการและชุมชน</t>
  </si>
  <si>
    <t>จังหวัดสมุทรปราการ</t>
  </si>
  <si>
    <t>แผนงาน/โครงการ</t>
  </si>
  <si>
    <t>ประเด็นการพัฒนาที่ 1</t>
  </si>
  <si>
    <t>ยุทธศาสตร์ชาติ</t>
  </si>
  <si>
    <t xml:space="preserve">แหล่งงบประมาณ </t>
  </si>
  <si>
    <t xml:space="preserve">  1 หมายถึง ยุทธศาสตร์ชาติด้านความมั่นคง</t>
  </si>
  <si>
    <t xml:space="preserve">  2 หมายถึง ยุทธศาสตร์ชาติด้านการสร้างความสามารถในการแข่งขัน</t>
  </si>
  <si>
    <t xml:space="preserve">  4 หมายถึง ยุทธศาสตร์ชาติด้านการสร้างโอกาสและความเสมอภาคทางสังคม</t>
  </si>
  <si>
    <t xml:space="preserve">  5 หมายถึง ยุทธศาสตร์ชาติด้านการสร้างการเติบโตบนคุณภาพชีวิตที่เป็นมิตรกับสิ่งแวดล้อม</t>
  </si>
  <si>
    <t>ประเด็นการพัฒนาที่ 2</t>
  </si>
  <si>
    <t>ประเด็นการพัฒนาที่ 3</t>
  </si>
  <si>
    <t>ประเด็นการพัฒนาที่ 4</t>
  </si>
  <si>
    <t>ประเด็นการพัฒนาที่ 5</t>
  </si>
  <si>
    <t xml:space="preserve">  6 หมายถึง ยุทธศาสตร์ชาติด้านการปรับสมดุลและพัฒนาระบบการบริหารจัดการภาครัฐ</t>
  </si>
  <si>
    <t>2,5</t>
  </si>
  <si>
    <t>กิจกรรมหลักที่ 1.1 ฉลากคาร์บอน
(Carbon Footprint )</t>
  </si>
  <si>
    <t>กิจกรรมหลักที่ 1.5 ยกระดับโรงงาน
อุตสาหกรรมสีเขียว Green Industry</t>
  </si>
  <si>
    <t>กิจกรรมหลักที่ 2.7 เปิดบ้านโรงงาน 
(Open house) กลุ่มอุตสาหกรรมฟอกหนัง</t>
  </si>
  <si>
    <t>กิจกรรมหลักที่ 1.2 ส่งเสริมอาชีพตาม
หลักปรัชญาเศรษฐกิจพอเพียง และแนวทางพระราชดำริ</t>
  </si>
  <si>
    <t>กิจกรรมหลักที่ 1.6 พัฒนาคุณภาพชีวิต
และส่งเสริมอาชีพประชาชน</t>
  </si>
  <si>
    <t xml:space="preserve">กิจกรรมหลักที่ 1.7 ฝึกอาชีพ เพิ่มรายได้
 ลดรายจ่าย เพื่อการพัฒนาคุณภาพชีวิตของผู้ด้อยโอกาสจังหวัดสมุทรปราการ
</t>
  </si>
  <si>
    <t>1.สนง.เกษตรจังหวัดสมุทรปราการ 
2.สนง. พลังงานจังหวัดฯ</t>
  </si>
  <si>
    <t>3,4</t>
  </si>
  <si>
    <t>กิจกรรมหลักที่ 1.5 พัฒนาศักยภาพ
การดำรงชีวิตตามหลักปรัชญาของ
เศรษฐกิจพอเพียง</t>
  </si>
  <si>
    <t>2,3,4</t>
  </si>
  <si>
    <t>กิจกรรมหลักที่ 2.4 การสนับสนุน
การบูรณาการและการขับเคลื่อนนโยบาย
ในระดับอำเภอและท้องที่</t>
  </si>
  <si>
    <t>กิจกรรมหลักที่ 2.5 พัฒนาสุขภาพตาม
กลุ่มวัย ลดความเหลื่อมล้ำในการเข้าถึง
บริการของประชาชนทุกคนในจังหวัด
สมุทรปราการมุ่งสู่เมืองอุตสาหกรรมสุขภาพดี</t>
  </si>
  <si>
    <t>3,4,5</t>
  </si>
  <si>
    <t>2,3,4,5</t>
  </si>
  <si>
    <t>4,6</t>
  </si>
  <si>
    <t>3,4,6</t>
  </si>
  <si>
    <t>2,4</t>
  </si>
  <si>
    <t>กิจกรรมหลักที่ 7.5 เสริมสร้างสุขภาพที่ดี
สู่วิถีชีวิตสมุทรปราการ</t>
  </si>
  <si>
    <t>1,2,6</t>
  </si>
  <si>
    <t>กิจกรรมหลักที่ 2.4 ประชาสัมพันธ์
การท่องเที่ยวจังหวัดสมุทรปราการ</t>
  </si>
  <si>
    <t xml:space="preserve">1.สนง.ศึกษาธิการจังหวัดสมุทรปราการ
2.กระทรวงศึกษาธิการ
</t>
  </si>
  <si>
    <t>1.ที่ทำการปกครองจังหวัดสมุทรปราการ
2.ที่ทำการปกครองอำเภอทุกอำเภอ
3.กรมการปกครอง
4. สนง.ที่ดินจังหวัดฯ 
5. สนง. สาธารณสุขจังหวัดฯ</t>
  </si>
  <si>
    <t>กิจกรรมหลักที่ 1.3 การควบคุมตัวยา
และผู้ค้ายาเสพติด</t>
  </si>
  <si>
    <t>1,3,6</t>
  </si>
  <si>
    <t>1,4</t>
  </si>
  <si>
    <t>3,6</t>
  </si>
  <si>
    <t xml:space="preserve">กิจกรรมหลักที่ 4.3 พัฒนาศาสนสถานและส่งเสริมการปฏิบัติตามหลักธรรมของศาสนา </t>
  </si>
  <si>
    <t>1.ตำรวจภูธรจังหวัดสมุทรปราการ
2.สำนักงานตำรวจแห่งชาติ
3.แขวงทางหลวงสมุทรปราการ</t>
  </si>
  <si>
    <t>กิจกรรมหลักที่ 2.5 พัฒนาเครือข่าย
อุตสาหกรรมเชิงนิเวศ (Eco Industry
 Network) และสร้างการมีส่วนร่วม
จังหวัดสมุทรปราการ</t>
  </si>
  <si>
    <t xml:space="preserve">1.สนง. พัฒนาชุมชนจังหวัดสมุทรปราการ
</t>
  </si>
  <si>
    <t>กิจกรรมหลักที่ 3.2 ส่งเสริมคุณภาพชีวิตของประชาชนที่ดีขึ้น โดยการลดรายจ่ายให้กับประชาชน</t>
  </si>
  <si>
    <t>กิจกรรมหลักที่ 3.3 พัฒนาการเกษตร
ตามแนวทฤษฏีใหม่</t>
  </si>
  <si>
    <t>ที่ทำการปกครองจังหวัดและอำเภอ
ทุกอำเภอ</t>
  </si>
  <si>
    <t>1.สนง.ท่องเที่ยวและกีฬาจังหวัดสมุทรปราการ
2.กระทรวงการท่องเที่ยวและกีฬา 
3. ที่ทำการปกครองอำเภอทุกอำเภอ</t>
  </si>
  <si>
    <t>กิจกรรมหลักที่ 2.3 เพิ่มขีดความสามารถผู้ประกอบการภาคอุตสาหกรรมท่องเที่ยวและเครือข่าย</t>
  </si>
  <si>
    <t>กิจกรรมหลักที่ 2.2 สำรวจและออกแบบการพัฒนาพื้นที่โดยรอบสถานีรถไฟฟ้าขนส่งมวลชนเพื่อรองรับระบบการขนส่งทางรางในเขตจังหวัดสมุทรปราการ</t>
  </si>
  <si>
    <t>สำนักงานพาณิชย์จังหวัดสมุทรปราการ</t>
  </si>
  <si>
    <t>สำนักงานเกษตรและสหกรณ์จังหวัดสมุทรปราการ</t>
  </si>
  <si>
    <t>กิจกรรมสำคัญของโครงการ</t>
  </si>
  <si>
    <t>กระทรวงและกรม
(กระทรวงและกรมที่ขอรับการสนับสนุน)</t>
  </si>
  <si>
    <t>ความสอดคล้องกับประเด็น
การพัฒนาจังหวัดสมุทรปราการ</t>
  </si>
  <si>
    <t>1.ประชาสัมพันธ์ พร้อมทั้งรับสมัครคัดเลือกโรงงานในพื้นที่เป้าหมาย
2.จัดอบรมเพื่อถ่ายทอดองค์ความรู้
3.สรุปผลการทวนสอบโรงงานและรับรางวัล
4.จัดทำฐานข้อมูล</t>
  </si>
  <si>
    <t>1.ทบทวนข้อมูลโรงงานอุตสาหกรรมในพื้นที่
2.สำรวจสภาพทางกายภาพ การใช้ประโยชน์ที่ดิน และรักษาสิ่งแวดล้อม
3.นำเสนอรูปแบบการปรับปรุงการเพิ่มพื้นที่สีเขียว
4.จัดประชุมเชิงปฏิบัติการเพื่อรับฟังความคิดเห็น
5.จัดทำหลักเกณฑ์ข้อกำหนดเกี่ยวกับแนวกันชนและแนวป้องกัน
6.จัดฝึกอบรมผู้เกี่ยวข้อง</t>
  </si>
  <si>
    <t xml:space="preserve">1.จัดตั้งเครือข่ายอุตสาหกรรมเชิงนิเวศครอบคลุมพื้นที่อุตสาหกรรมหนาแน่นในพื้นที่เป้าหมาย
2.จัดทำค่ายเยาวชนรักษ์สิ่งแวดล้อม 1 ครั้ง 2 วัน
3.จัดอบรมเชิงปฏิบัติการแนวทางการพัฒนาเมืองอุตสาหกรรมเชิงนิเวศ(5 มิติ 20 ด้าน) กฎหมาย และความรู้ด้านอื่น ๆ ให้กลุ่มเป้าหมาย
</t>
  </si>
  <si>
    <t xml:space="preserve">1.ส่งเสริมและถ่ายทอดองค์ความรู้ให้กับภาคอุตสาหกรรมในการลดการปล่อยก๊าซเรือนกระจกออกสู่บรรยากาศ </t>
  </si>
  <si>
    <t xml:space="preserve">1.ถ่ายทอดองค์ความรู้ด้านการพัฒนาให้กับผู้ประกอบการ
2.จัดทำหลักสูตรในการตรวจประเมิน
3.ตรวจประเมินและป้องกันแก้ไขปัญหามลพิษ(อากาศ) และการจัดการของเสียจากโรงงงานอุตสาหกรรม
</t>
  </si>
  <si>
    <t xml:space="preserve">1.วิเคราะห์ทบทวน ปรับปรุงแผนควบคุมภาวะฉุกเฉินโรงงานอุตสาหกรรม หน่วยงานราชการ และชุมชน 
2.จัดทำโครงการนำร่องเพื่อจัดทำแผนชุมชนและฝึกซ้อมแผนชุมชน
</t>
  </si>
  <si>
    <t>1.จัดฝึกอบรมและให้คำปรึกษาให้ผู้ประกอบการเข้าใจแนวทางการดำเนินงานที่เป็นไปตามมาตรฐาน LWG</t>
  </si>
  <si>
    <t>1.จัดฝึกอบรมและให้คำปรึกษาให้ผู้ประกอบการเข้าใจแนวทางการพัฒนาสถานประกอบการนำของเสียมาใช้ประโยชน์ 
และการพัฒนาธุรกิจรีไซเคิลเพื่อเพิ่มมูลค่าและใช้ประโยชน์กากอุตสาหกรรม</t>
  </si>
  <si>
    <t>1.พัฒนากระบวนทัศน์ใหม่ให้แก่ผู้ประกอบกิจการใหม่แก่ผู้ประกอบกิจการโรงงานอุตสาหกรรมกลุ่มเป้าหมาย 20 ราย
2.พัฒนารวบรวมเครื่องมือการประเมิน
3.คัดเลือกผู้ประกอบการโรงงานในพื้นที่ และสมัครใจเข้าร่วมโครงการจำนวน 5 ราย เพื่อทำกิจกรรม CSV เต็มรูปแบบ
4.เผยแพร่วิธีการทำ CSV ในเว็บไชต์กรมโรงงานอุตสาหกรรมและสื่อออนไลน์
5.ประชุม ประชาสัมพันธ์เผยแพร่องค์ความรู้ด้านความรับผิดชอบต่อสังคมอย่างน้อย 1 ครั้ง โดยมีผู้เข้าร่วมไม่น้อยกว่า 100 คน</t>
  </si>
  <si>
    <t xml:space="preserve">1.ศึกษาและวิเคราะห์ข้อมูลอุตสาหกรรมฟอกหนังและอุตสาหกรรมต่อเนื่องในประเทศไทย
2.ศึกษาความเชื่อมโยงระหว่างอุตสาหกรรมฟอกหนังและการท่องเที่ยวของการติดต่อซื้อขายผลิตภัณฑ์หนัง
3.วิเคราะห์ความเป็นไปได้ในการจัดทำศูนย์ออกแบบผลิตภัณฑ์ ศูนย์การท่องเที่ยวหนังและผลิตภัณฑ์หนังรวมถึงการพัฒนาแหล่งแสดงสินค้าและผลิตภัณฑ์อื่นของจังหวัด เพื่อยกระดับเป็นศูนย์รวมสินค้าและแหล่งท่องเที่ยวของจังหวัด
</t>
  </si>
  <si>
    <t xml:space="preserve">1.ตั้งศูนย์เมืองอุตสาหกรรมเชิงนิเวศส่วนกลาง
2.บริหารจัดการและขับเคลื่อนการพัฒนาเมืองอุตสาหกรรมเชิงนิเวศระดับจังหวัดตามกรอบการเป็นเมืองอุตสาหกรรมเชิงนิเวศ
</t>
  </si>
  <si>
    <t>1.จ้างผู้เชี่ยวชาญในการวิจัยและพัฒนานวัตกรรมการจัดมลพิษอุตสาหกรรม</t>
  </si>
  <si>
    <t>1.ปรับปรุงกฏ ระเบียบ ให้เอื้อต่อการพัฒนาเมืองอุตสาหกรรมเชิงนิเวศ</t>
  </si>
  <si>
    <t xml:space="preserve">1.ประชาสัมพันธ์และเผยแพร่โครงการอุตสาหกรรมเชิงนิเวศและอุตสาหกรรมสีเขียว
2.จัดอบรมให้ความรู้ด้านการพัฒนาสู่โรงงานอุตสาหกรรมเชิงนิเวศและอุตสาหกรรมสีเขียวพร้อมการนำเสนอภาพลักษณ์ที่ดีของอุตสาหกรรมต่อชุมชน
3.ส่งเสริมให้เกิดโรงงานอุตสาหกรรมเชิงนิเวศในเชิงลึก
4.จัดทำฐานข้อมูลโรงงานที่ได้รับการส่งเสริมและได้รับรองอุตสาหกรรมสีเขียว
</t>
  </si>
  <si>
    <t>1.อบรมถ่ายทอดเทคโนโลยีและศึกษาดูงานการผลิตข้าวปลอดภัยและได้มาตรฐาน
2.จัดทำแปลงสาธิตการผลิตข้าวปลอดภัยและได้มาตรฐาน
3.จัดทำแปลงส่งเสริมผลิตข้าวปลอดภัยและได้มาตรฐาน
4.ส่งเสริมและพัฒนาเกษตรกรผู้ปลูกข้าวสู่การรับรองมาตรฐาน GAP</t>
  </si>
  <si>
    <t xml:space="preserve">1.อบรมถ่ายทอดเทคโนโลยีการผลิตมะพร้าวน้ำหอมให้มีคุณภาพและมาตรฐาน
2.จัดทำแปลงสาธิตการผลิตมะพร้าวน้ำหอมให้มีคุณภาพและมาตรฐาน
3.จัดทำแปลงส่งเสริมผลิตมะพร้าวน้ำหอมให้มีคุณภาพและมาตรฐาน
4.ส่งเสริมและพัฒนาเกษตรกรผู้ปลูกมะพร้าวน้ำหอมเพื่อเตรียมความพร้อมเข้าสู่ระบบการรับรองมาตรฐาน GAP พืช
</t>
  </si>
  <si>
    <t>1.จ้างเหมาบริการจัดงาน “มหกรรมสินค้าเกษตรปลอดภัยและของดีเมืองปากน้ำ” ระยะเวลา 10 วัน กิจกรรมในงานประกอบด้วย การจัดนิทรรศการเทิดพระเกียรติฯ นิทรรศการแบบมีชีวิตผลการดำเนินงานส่งเสริมการเกษตรในพื้นที่ Smart Product การประกวดผลผลิตทางการเกษตร การสาธิตการเพิ่มมูลค่าผลผลิตสินค้าเกษตร คลินิกเกษตร การเจรจาธุรกิจ และการออกร้านจำหน่ายสินค้าเกษตรปลอดภัยและของดีเมืองปากน้ำ</t>
  </si>
  <si>
    <t>1.ฝึกอบรมและทัศนศึกษาดูงานให้ความรู้เรื่องการแปรรูปสัตว์น้ำ</t>
  </si>
  <si>
    <t>1.ฝึกอบรมให้ความรู้
2.จัดทำจุลินทรีย์ก้อน  (EM  BALL)
3.เฝ้าระวังคุณภาพน้ำ  โดยการเก็บตัวอย่างน้ำไปวิเคราะห์
4.สร้างความเชื่อมโยงกับหน่วยงานที่เกี่ยวข้อง</t>
  </si>
  <si>
    <t>1.ขุดลอกคลอง และลำรางสาธารณะที่ตื้นเขิน
2.กำจัดวัชพืชที่กีดขวางทางน้ำโดยการตัด และขุดลอก</t>
  </si>
  <si>
    <t>1.ปรับปรุง/ซ่อมแซมระบบชลประทานและสิ่งประกอบ</t>
  </si>
  <si>
    <t>1.ส่งเสริมและเพิ่มขีดความสามารถในการแข่งขันภาคอุตสาหกรรมของจังหวัดสมุทรปราการ</t>
  </si>
  <si>
    <t xml:space="preserve">1.ปรับปรุง/ซ่อมแซมเขื่อน
2.ปรับปรุง/ซ่อมแซมประตูระบายน้ำ รวมทั้งทดระบายน้ำ
</t>
  </si>
  <si>
    <t>1.จัดซื้อวัสดุ เคมีภัณฑ์ ครุภัณฑ์และอุปกรณ์สนับสนุนหน่วยงานที่เกี่ยวข้อง</t>
  </si>
  <si>
    <t xml:space="preserve">1.จัดประชุมเชิงปฏิบัติการร่วมกับหน่วยงานที่เกี่ยวข้อง
2.ให้การสนับสนุนงบประมาณในการปฏิบัติงานป้องกันโรคพิษสุนัขบ้า
3.เก็บรวบรวมข้อมูลจำนวนประชากรสัตว์ที่ได้รับวัคซีน
</t>
  </si>
  <si>
    <t>1.สัมมนาเชิงปฏิบัติการเพื่อพัฒนาศักยภาพการบริหารจัดการและพัฒนาบรรจุภัณฑ์</t>
  </si>
  <si>
    <t xml:space="preserve">1.ก่อสร้าง/ปรับปรุงอาคารเรียนและสิ่งประกอบ
2.ก่อสร้าง/ปรับปรุงสิ่งอำนวยความสะดวกและสิ่งประกอบ
3.ก่อสร้าง/ปรับปรุงลานอเนกประสงค์และสิ่งประกอบ
</t>
  </si>
  <si>
    <t>1.จัดหาวัสดุ/ครุภัณฑ์ที่ใช้ในการเรียนการสอน</t>
  </si>
  <si>
    <t>1.ถ่ายทอดองค์ความรู้ให้กับบุคลากรทางการศึกษาและเจ้าหน้าที่ที่เกี่ยวข้อง</t>
  </si>
  <si>
    <t xml:space="preserve">1.ก่อสร้าง/ปรับปรุงสิ่งอำนวยความสะดวก
2.พัฒนาบุคลากรในการให้บริการประชาชน
</t>
  </si>
  <si>
    <t xml:space="preserve">1.ก่อสร้าง/ปรับปรุงลานอเนกประสงค์และสิ่งประกอบ
2.ก่อสร้าง/ปรับปรุงสิ่งอำนวยความสะดวก
3.จัดหาเครื่องมือ/อุปกรณ์การแพทย์ที่ทันสมัย
4.พัฒนาบุคลากรด้านสาธารณสุขในการให้บริการประชาชน
5.ประชาสัมพันธ์ และรณรงค์การให้บริการด้านสาธารณสุข
</t>
  </si>
  <si>
    <t xml:space="preserve">1.ก่อสร้าง/ปรับปรุงสิ่งอำนวยความสะดวกภายในสถานศึกษา
2.ก่อสร้าง/ปรับปรุงอาคารและสิ่งประกอบ
3.ก่อสร้าง/ปรับปรุงลานอเนกประสงค์และสิ่งประกอบ
</t>
  </si>
  <si>
    <t xml:space="preserve">1.การบริการระบบประปา
2.การบริการระบบไฟฟ้า
3.การบริการระบบอินเตอร์เน็ต
</t>
  </si>
  <si>
    <t xml:space="preserve">1.ปรับปรุงข้อมูลพื้นฐานประจำศูนย์เรียนรู้การเพิ่มประสิทธิภาพการผลิตสินค้าเกษตร (ศพก.) และศูนย์เครือข่าย
2.ปรับปรุงจัดทำฐานเรียนรู้ ศพก. และศูนย์เครือข่าย
3.ปรับปรุงและพัฒนาแปลงเรียนรู้ ศพก. และศูนย์เครือข่าย
4.พัฒนาศักยภาพเกษตรกรต้นแบบ ศพก. และศูนย์เครือข่าย
</t>
  </si>
  <si>
    <t>1.ถ่ายทอดองค์ความรู้แนวเกษตรทฤษฏีใหม่</t>
  </si>
  <si>
    <t>1.จัดตั้งศูนย์เรียนรู้เศรษฐกิจพอเพียงด้านการเลี้ยงสัตว์</t>
  </si>
  <si>
    <t xml:space="preserve">1.ประชุมเชิงปฏิบัติการคณะกรรมการบริหารหมู่บ้านตามปรัชญาของเศรษฐกิจพอเพียง
2.จัดเวทีสร้างการเรียนรู้ตามปรัชญาเศรษฐกิจพอเพียงและสร้างระบบการบริหารจัดการชุมชน
3.ปรับภูมิทัศน์ และฐานการเรียนรู้
4.มหกรรมรวมพลังเครือข่ายชุมชนคนวิถีพอเพียง 
5.ประชาสัมพันธ์หมู่บ้านเศรษฐกิจพอเพียงสู่ความยั่งยืน
</t>
  </si>
  <si>
    <t xml:space="preserve">1.ส่งเสริมแนวคิด ความรู้ และทักษะในการประกอบอาชีพให้แก่กลุ่มผู้ด้อยโอกาสต่างๆ และประชาชนในเขตพื้นที่จังหวัดสมุทรปราการ
2.จัดการฝึกอบรม/กิจกรรม ในเขตพื้นที่จังหวัดสมุทรปราการ
</t>
  </si>
  <si>
    <t xml:space="preserve">1.ส่งเสริมความรู้ทักษะ ความชำนาญในการฝึกอาชีพด้านต่างๆ ให้คนพิการ ผู้ดูแลคนพิการ ผู้ช่วยคนพิการอาสาสมัคร
2.จัดการฝึกอบรม/กิจกรรม ในเขตพื้นที่จังหวัดสมุทรปราการ
</t>
  </si>
  <si>
    <t xml:space="preserve">1.ถ่ายทอดองค์ความรู้หลักสูตรระยะสั้น
2.สนับสนุนปัจจัยการดำเนินการ
3.จัดหาช่องทางการจัดจำหน่าย
</t>
  </si>
  <si>
    <t xml:space="preserve">1.ก่อสร้างถนนและสิ่งประกอบที่เป็นเส้นทางใหม่
2.ก่อสร้างถนนและสิ่งประกอบที่เป็นเส้นทางเชื่อมต่อ
</t>
  </si>
  <si>
    <t>1.ก่อสร้างถนนและสิ่งประกอบที่เป็นเส้นทางเชื่อมต่อถนนสายรอง</t>
  </si>
  <si>
    <t>1.ปรับปรุง/ซ่อมแซมที่เป็นเส้นทางสายหลัก</t>
  </si>
  <si>
    <t>1.ปรับปรุง/ซ่อมแซมที่เป็นเส้นทางสายรอง</t>
  </si>
  <si>
    <t xml:space="preserve">1.ปรับปรุง/ซ่อมแซมสัญญาณจราจรและสิ่งอำนวยความสะดวก
2.ประชาสัมพันธ์แจ้งเตือนเส้นที่ดำเนินการปรับปรุง
</t>
  </si>
  <si>
    <t xml:space="preserve">1.ปรับปรุง/ซ่อมแซมศูนย์ควบคุมและสั่งการจราจรทางบกที่ชำรุดทรุดโทรม
2.จัดหาอุปกรณ์/ครุภัณฑ์ศูนย์ควบคุมและสั่งการจราจรทางบก
</t>
  </si>
  <si>
    <t xml:space="preserve">1.จัดทำป้ายจราจร และสื่อประชาสัมพันธ์ </t>
  </si>
  <si>
    <t>1.รณรงค์ประชาสัมพันธ์การสวมหมวกกันน็อคให้กับประชาชน</t>
  </si>
  <si>
    <t>1.ฝึกอบรมอาสาสมัครจราจรเชิงวิชาการและเชิงปฏิบัติ</t>
  </si>
  <si>
    <t xml:space="preserve">1.สำรวจความคิดเห็นประชาชน
2.ก่อสร้างแนวถนนทางหลวงเดิม/ถนนตัดใหม่และสิ่งอำนวยความสะดวก
</t>
  </si>
  <si>
    <t>ก่อสร้าง/ปรับปรุงทางพร้อมสิ่งอำนวยความสะดวก</t>
  </si>
  <si>
    <t>1.ก่อสร้าง/ปรับปรุงทางและสะพาน</t>
  </si>
  <si>
    <t>1.ก่อสร้าง/ปรับปรุงสิ่งอำนวยความสะดวก</t>
  </si>
  <si>
    <t>1.ก่อสร้าง/ปรับปรุงทางสิ่งอำนวยความสะดวก</t>
  </si>
  <si>
    <t>1.ปรับปรุง/ซ่อมแซมอาคารและสิ่งประกอบ</t>
  </si>
  <si>
    <t xml:space="preserve">1.ประชาสัมพันธ์เชิญชวน
2.จัดกิจกรรมการท่องเที่ยวแบบ “one day trip”
</t>
  </si>
  <si>
    <t xml:space="preserve">1.ถ่ายทอดองค์ความรู้
2.ฝึกทักษะ และพัฒนาความรู้นำไปต่อยอดในการพัฒนาธุรกิจบริการ
3.ส่งเสริมการรวมกลุ่มเพื่อสร้างความเข้มแข็ง
</t>
  </si>
  <si>
    <t xml:space="preserve">1.จัดทำสื่อประชาสัมพันธ์ทุกรูปแบบ
2.กิจกรรม Road show ด้านการท่องเที่ยว
</t>
  </si>
  <si>
    <t>1.จัดงานวันรำลึกร.ศ.112</t>
  </si>
  <si>
    <t>1.สนับสนุนการจัดงานประเพณีสงกรานต์</t>
  </si>
  <si>
    <t>1.จัดงานสมโภชสมุทรปราการ ณ บริเวณศาลากลางจังหวัดสมุทรปราการ</t>
  </si>
  <si>
    <t>1.จัดงานในช่วงเทศกลางปีใหม่ ณ บริเวณตลาดน้ำบางน้ำผึ้ง</t>
  </si>
  <si>
    <t xml:space="preserve">1.จัดทำนิตยสาร รายเดือน ที่มีเนื้อหาเกี่ยวกับการท่องเที่ยว
2.ประชาสัมพันธ์ด้านการท่องเที่ยวและด้านอื่น ๆ 
</t>
  </si>
  <si>
    <t>1.จัดกิจกรรมในงานนมัสการองค์พระสมุทรเจดีย์และงานกาชาดจังหวัดสมุทรปราการ</t>
  </si>
  <si>
    <t>2.สนับสนุนการจัดงานประเพณีรับบัว</t>
  </si>
  <si>
    <t>3.จัดงานลอยกระทงจังหวัดสมุทรปราการ</t>
  </si>
  <si>
    <t xml:space="preserve">1.ออกแบบผลิตสื่อ หนังสือ คู่มือการโฆษณาประชาสัมพันธ์
2.จัดนิทรรศการ การจัดกิจกรรมฝึกอบรมและการประชาสัมพันธ์
</t>
  </si>
  <si>
    <t>1.จัดงานแสดง ณ อาคารชาเลนเจอร์ 1 – 3 ศูนย์การแสดงสินค้าและการประชุม อิมแพ็ค เมืองทองธานี จังหวัดนนทบุรี หรือสถานที่อื่นที่เหมาะสม</t>
  </si>
  <si>
    <t>2.จัดทำป้ายประชาสัมพันธ์การท่องเที่ยวจังหวัดสมุทรปราการ (Billboard) จำนวน 2 ป้าย</t>
  </si>
  <si>
    <t xml:space="preserve">1.จัดกิจกรรมการท่องเที่ยวในพื้นที่จังหวัด </t>
  </si>
  <si>
    <t xml:space="preserve">1.พัฒนาทักษะการผลิตสินค้า OTOP และสินค้าชุมชน
2.ส่งเสริมสินค้า OTOP และสินค้าชุมชนให้ได้รับการรองมาตรฐาน
</t>
  </si>
  <si>
    <t>1.ถ่ายทอดองค์ความรู้และพัฒนาทักษะการเพิ่มมูลค่าเพิ่มสินค้าและบริการ</t>
  </si>
  <si>
    <t>1.จัดกิจกรรมแสดงสินค้าสินค้า OTOP ของจังหวัดสมุทรปราการ</t>
  </si>
  <si>
    <t xml:space="preserve">1.ประชาสัมพันธ์เชิญชวน
2.จัดกิจกรรมการจำหน่ายสินค้า OTOPและสินค้าชุมชน 
</t>
  </si>
  <si>
    <t xml:space="preserve">1.พัฒนาบุคลากรในหน่วยงานให้มีความรู้ความสามารถ ตลอดจนทัศนคติที่ดีในการปฏิบัติงาน ทำให้สามารถให้บริการได้อย่างมีคุณภาพมาตรฐาน
2.พัฒนาระบบรถนำขบวน ในกรณีนำขบวนบุคคลสำคัญหรือแขกของรัฐบาล และหน่วยงานภาครัฐ  สถาบันต่างๆ ตลอดจนคณะนักท่องเที่ยว ที่เดินทางไปตามพื้นที่ต่างๆ
3.พัฒนาระบบเทคโนโลยีสารสนเทศเพื่อให้บริการนักท่องเที่ยวได้อย่างมีคุณภาพ 
</t>
  </si>
  <si>
    <t>1.ถ่ายทอดองค์ความรู้ให้กับบุคลากรและเจ้าหน้าที่ที่เกี่ยวข้อง</t>
  </si>
  <si>
    <t xml:space="preserve">1.ประชุมสัญจรเครือข่ายกองทุนแม่ของแผ่นดินจังหวัดสมุทรปราการ  
2.สัมมนาเชิงปฏิบัติการขับเคลื่อนการดำเนินงานป้องกันและแก้ไขปัญหายาเสพติดผ่านกระบวนการมีส่วนร่วมของหมู่บ้าน/ชุมชนกองทุนแม่ของแผ่นดินจังหวัดสมุทรปราการ
3.ประชุมเชิงปฏิบัติการวิทยากรกระบวนการเพื่อขับเคลื่อนงานหมู่บ้าน/ชุมชนกองทุนแม่ของแผ่นดินจังหวัดสมุทรปราการ 
4. มหกรรมรวมพลังกองทุนแม่ของแผ่นดินจังหวัดสมุทรปราการ
</t>
  </si>
  <si>
    <t>1.ถ่ายทอดองค์ความรู้เชิงวิชาการและเชิงปฏิบัติ</t>
  </si>
  <si>
    <t>1.ถ่ายทอดองค์ความรู้เชิงปฏิบัติและเชิงวิชาการ</t>
  </si>
  <si>
    <t xml:space="preserve">1.จัดนิทรรศการเฉลิมพระเกียรติ
2.จัดกิจกรรมเฉลิมพระเกียรติในวันสำคัญ
3.จัดกิจกรรมตามแนวทางพระราชดำริ
</t>
  </si>
  <si>
    <t xml:space="preserve">1.จัดตั้งเครือข่ายอาสาสมัครประชาธิปไตย
2.อบรมให้ความรู้ทางวิชาการ
</t>
  </si>
  <si>
    <t xml:space="preserve">1.พัฒนาระบบบริการเรื่องร้องเรียน
2.ประชาสัมพันธ์ข้อมูลสาร
3.จัดตั้งศูนย์ไกล่เกลี่ยเรื่องร้องเรียน
4.ฝึกอบรมประชาชนในการไกลเกลี่ย ประนีประนอมข้อพิพาทระดับหมู่บ้าน/ชุมชน
</t>
  </si>
  <si>
    <t xml:space="preserve">1.ฝึกอบรมทางวิชาการ
2.จัดหารถนำขบวน และวัสดุ/อุปกรณ์ในการรักษาความปลอดภัย
</t>
  </si>
  <si>
    <t xml:space="preserve">1.อบรมให้ความรู้เกี่ยวกับการป้องกันสาธารณภัย และอื่น ๆ </t>
  </si>
  <si>
    <t xml:space="preserve">1.จัดตั้งเครือข่ายการเฝ้าระวัง พร้อมทั้งพัฒนาทักษะ
2.จัดตั้งศูนย์อำนวยความสะดวกเฝ้าระวังและเตือนภัยที่เกิดภัยธรรมชาติ
</t>
  </si>
  <si>
    <t xml:space="preserve">1.ซ่อมแซม/บำรุงรักษาเครื่องมือ และวัสดุ/อุปกรณ์
2.จัดหาเครื่องมือ และวัสดุ/อุปกรณ์เพิ่มเติม
</t>
  </si>
  <si>
    <t>1.จัดตั้งศูนย์ข้อมูลในการเตือนภัย และเผยแพร่ข้อมูลเพื่อระงับ และเตือนภัย</t>
  </si>
  <si>
    <t xml:space="preserve">1.แจกจ่ายถุงยังชีพ
2.ตรวจประเมินสุขภาพประชาชนที่ได้รับผลกระทบ
3.จัดหาสิ่งอำนวยความสะดวก
</t>
  </si>
  <si>
    <t>ความสอดคล้องกับประเด็น
การพัฒนาภาค</t>
  </si>
  <si>
    <t>กรมโรงงานอุตสาหกรรม/
กระทรวงอุตสาหกรรม</t>
  </si>
  <si>
    <t>กรมส่งเสริมอุตสาหกรรม
/กระทรวงอุตสาหกรรม</t>
  </si>
  <si>
    <t>กรมส่งเสริมการเกษตร
/กระทรวงเกษตรและสหกรณ์</t>
  </si>
  <si>
    <t>กรมโยธาธิการและผังเมือง/กระทรวงมหาดไทย</t>
  </si>
  <si>
    <t xml:space="preserve">
กรมชลประทาน/
กระทรวงเกษตรและสหกรณ์
</t>
  </si>
  <si>
    <t xml:space="preserve">
กรมส่งเสริมการเกษตร /
กระทรวงเกษตรและสหกรณ์
</t>
  </si>
  <si>
    <t>สำนักงานปลัดกระทรวงเกษตรและสหกรณ์
/กระทรวงเกษตรและสหกรณ์</t>
  </si>
  <si>
    <t>สำนักงานปลัดกระทรวงอุตสาหกรรม/กระทรวงอุตสาหกรร</t>
  </si>
  <si>
    <t>กรมชลประทาน/
กระทรวงเกษตรและสหกรณ์</t>
  </si>
  <si>
    <t>กรมพัฒนาฝีมือแรงงาน/
กระทรวงแรงงาน</t>
  </si>
  <si>
    <t xml:space="preserve">กรมพัฒนาชุมชน/กระทรวงมหาดไทย
</t>
  </si>
  <si>
    <t xml:space="preserve">กรมปศุสัตว์/
กระทรวงเกษตรและสหกรณ์
</t>
  </si>
  <si>
    <t xml:space="preserve">กรมการปกครอง/
กระทรวงมหาดไทย
</t>
  </si>
  <si>
    <t>กรมส่งเสริมการเกษตรจังหวัด/กระทรวงเกษตรและสหกรณ์</t>
  </si>
  <si>
    <t>สำนักงานปลัดกระทรวงศึกษาธิการ
/กระทรวง
ศึกษาธิการ</t>
  </si>
  <si>
    <t>สำนักงานปลัดกระทรวงเกษตรและสหกรณ์/
กระทรวงเกษตรและสหกรณ์</t>
  </si>
  <si>
    <t>สำนักงานปลัดกระทรวงสาธารณสุข/
กระทรวงสาธารณสุข</t>
  </si>
  <si>
    <t>กรมทางหลวง/
กระทรวงคมนาคม</t>
  </si>
  <si>
    <t>กรมทางหลวงชนบท/
กระทรวงคมนาคม</t>
  </si>
  <si>
    <t>กรมทางหลวง/
กรมทางหลวงชนบท/
กระทรวงคมนาคม</t>
  </si>
  <si>
    <t>สำนักงานตำรวจแห่งชาติ</t>
  </si>
  <si>
    <t xml:space="preserve">สำนักงานตำรวจแห่งชาติ
</t>
  </si>
  <si>
    <t>กรมทางหลวง/
กระทรวงคมนาคม/
สำนักงานตำรวจแห่งชาติ</t>
  </si>
  <si>
    <t>สำนักงานตำรวจแห่งชาติ/
กรมการขนส่งทางบก/
กระทรวงคมนาคม</t>
  </si>
  <si>
    <t xml:space="preserve">กรมทางหลวง/
กรมทางหลวงชนบท/
กระทรวงคมนาคม
</t>
  </si>
  <si>
    <t xml:space="preserve">สำนักงานปลัดกระทรวงการท่องเที่ยวและกีฬา/ 
กระทรวงการท่องเที่ยวและกีฬา
</t>
  </si>
  <si>
    <t>การท่องเที่ยวแห่งประเทศไทย</t>
  </si>
  <si>
    <t>กรมการพัฒนาชุมชน/กระทรวงมหาดไทย</t>
  </si>
  <si>
    <t>กรมพัฒนาชุมชน/
กระทรวงมหาดไทย</t>
  </si>
  <si>
    <t>กรมการปกครอง/
กระทรวงมหาดไทย</t>
  </si>
  <si>
    <t>กรมการปกครอง/
สำนักงานปลัดกระทรวงมหาดไทย/
กระทรวงมหาดไทย</t>
  </si>
  <si>
    <t>กรมการปกครอง/
กระทรวงมหาดไทย
สำนักงานอัยการสูงสุด
สำนักงานปลัดกระทรวงยุติธรรม/กระทรวงยุติธรรม
สำนักงานปลัดกระทรวงพัฒนาสังคมและความมั่นคงของมนุษย์/กระทรวงพัฒนาสังคมและความมั่นคงของมนุษย์</t>
  </si>
  <si>
    <t xml:space="preserve">สำนักงานตำรวจแห่งชาติ </t>
  </si>
  <si>
    <t>สำนักงานปลัดกระทรวงแรงงาน/
กระทรวงแรงงาน</t>
  </si>
  <si>
    <t>กรมป้องกันและบรรเทา
สาธารณภัย/
กระทรวงมหาดไทย</t>
  </si>
  <si>
    <t>สนง.ศึกษาธิการจังหวัดสมุทรปราการ
สพม .6</t>
  </si>
  <si>
    <t>1.สนง.โยธาธิการและผังเมืองจังหวัดสมุทรปราการ
2.กรมโยธาธิการและผังเมือง
3. อำเภอทุกอำเภอ</t>
  </si>
  <si>
    <t>(3) ร้อยละที่เพิ่มขึ้นของเด็กและเยาวชนที่ได้รับการเสริมสร้างภูมิคุ้มกันเพื่อป้องกันและแก้ไขปัญหายาเสพติด</t>
  </si>
  <si>
    <t xml:space="preserve">(5) ร้อยละที่เพิ่มขึ้นของประชาชนที่ได้รับการเตรียมความพร้อมในการป้องกันตนเองจากภัยคุกคามด้านต่าง ๆ 
</t>
  </si>
  <si>
    <t>1. สนง.สวัสดิการและคุ้มครองแรงงานจังหวัดสมุทรปราการ
2. ที่ทำการปกครองจังหวัดสมุทรปราการ</t>
  </si>
  <si>
    <t>1. ส่งเสริมและพัฒนาสถานประกอบการสู่อุตสาหกรรมสีเขียว ( Green Industry)</t>
  </si>
  <si>
    <t>1. ออกแบบผังพัฒนาพื้นที่เฉพาะเพื่อป้องกันการกัดเซาะชายฝั่งทะเลสมุทรปราการ</t>
  </si>
  <si>
    <t>1. สำรวจและออกแบบการพัฒนาพื้นที่โดยรอบสถานีรถไฟฟ้าสายสีเขียวอ่อน ระยะทาง 12.6 กิโลเมตร</t>
  </si>
  <si>
    <t>1.  ศูนย์พัฒนาเมืองอุตสาหกรรมเชิงนิเวศ (Eco Center)  จังหวัดสมุทรปราการ</t>
  </si>
  <si>
    <t>1. ส่งเสริมความรู้ด้านกฎหมายผังเมืองและสิ่งแวดล้อมจังหวัดสมุทรปราการ</t>
  </si>
  <si>
    <t>1. ยกระดับผลิตภัณฑ์ภาคเกษตรสู่ตลาดโลก</t>
  </si>
  <si>
    <t>1.  ส่งเสริมการผลิตและ
แปรรูปสินเกษตรปลอดภัยและได้มาตรฐานด้านพืช ประมง ปศุสัตว์</t>
  </si>
  <si>
    <t>1. ส่งเสริมการจัดการขยะและน้ำเสียชุมชน ณ แหล่งกำเนิด จังหวัดสมุทรปราการ</t>
  </si>
  <si>
    <t>1. ก่อสร้างเขื่อนเรียงหินป้องกันการกัดเซาะชายฝั่งทะเล หมู่ที่ 9 ตำบลคลองด่าน อำเภอบางบ่อ จังหวัดสมุทรปราการ 
2.  ก่อสร้างเขื่อนเรียงหินป้องกันการกัดเซาะชายฝั่งทะเล หมู่ที่ 11 ตำบลคลองด่าน อำเภอบางบ่อ จังหวัดสมุทรปราการ</t>
  </si>
  <si>
    <t>อบรมสัมมนาผู้ประกอบการและจัดงานเผยแพร่ประชาสัมพันธ์ผลิตภัณฑ์อุตสาหกรรมและผลิตภัณฑ์ชุมชน (แสดงและจำหน่ายผลิตภันฑ์)</t>
  </si>
  <si>
    <t>1. การขยายโอกาศในการสร้างอาชีพใหม่ให้กับแรงงานนอกระบบ</t>
  </si>
  <si>
    <t>1. รณรงค์เสริมสร้างสุขภาพแรงงานเพื่ออาชีวอนามัยในการทำงานที่ดี สู่ไทยแลนด์ 4.0</t>
  </si>
  <si>
    <t>1.ถ่ายทอดองค์ความรู้ และพัฒนาทักษะอาชีพ</t>
  </si>
  <si>
    <t>1. พัฒนาผลิตภาพแรงงานเพื่อเพิ่มต้นทุนชีวิต</t>
  </si>
  <si>
    <t>1. เสริมสร้างคุณธรรมจริยธรรมเพื่อส่งเสริมการปฏิบัติตามหลักธรรมของศาสนา</t>
  </si>
  <si>
    <t>1. ส่งเสริมการปฏิบัติตามหลักศีล 5 เพื่อสร้างภูมิคุ้มกันให้กับประชาชน</t>
  </si>
  <si>
    <t xml:space="preserve">1. สัมมนาเรื่องการพัฒนาผลิตภัณฑ์อาหาร ของดีของเด่น จังหวัดสมุทรปราการ  
2. การแข่งขันประกวดทำเมนูอาหาร
</t>
  </si>
  <si>
    <t xml:space="preserve">1.พัฒนาศักยภาพผู้ผลิต ผู้ประกอบการ ด้านการพัฒนาผลิตภัณฑ์การท่องเที่ยว ชุมชนและส่งเสริมการตลาด
2.พัฒนาผลิตภัณฑ์ต้นแบบ โดยเชื่อมโยงกับการท่องเที่ยวเชิงสร้างสรรค์ (Creative Tourism)
</t>
  </si>
  <si>
    <t>1.รวบรวมและวิเคราะห์ข้อมูลเพื่อการวางแผนในการศึกษาวิจัย
2. ประชุมคณะทำงานฯ วางแผนการดำเนินงานศึกษาวิจัย
3. จัดอบรมให้ความรู้บุคลากรที่เกี่ยวข้อง
4. ดำเนินการศึกษาปัญหาด้านสังคม สิ่งแวดล้อม ด้านประชากรและประชากรแฝงในเขตจังหวัดสมุทรปราการ ร่วมกับมหาวิทยาลัยมหิดล
5. สรุปผลการศึกษาวิจัยฯ และเผยแพร่</t>
  </si>
  <si>
    <t xml:space="preserve">1.ร้างภูมิคุ้มกันให้เด็กและเยาวชนก่อนวัยเสี่ยง
2.จัดทำค่ายปรับเปลี่ยนพฤติกรรมนักเรียน
3.จัดตั้งสภานักเรียน
4.อบรมครูแกนนำป้องกันยาเสพติด
5.พัฒนากิจกรรมห้องอุ่นใจ
6.อบรมปฏิบัติธรรมเรือนจำธรรมบำบัดผู้ต้องขังติดยาเสพติด
7.ฝึกอบรมลูกเสือวิสามัญต้านยาเสพติด
-รณรงค์ประชาสัมพันธ์เนื่องในวันต่อต้านยาเสพติดโลก 26 มิถุนายน
-ขับเคลื่อนแผนประชารัฐร่วมใจสร้างหมู่บ้าน/ชุมชนมันคงปลอดภัยยาเสพติด
-สัมมนาเชิงปฏิบัติการเพื่อเพิ่มประสิทธิภาพบุคลากรเพื่อปฏิบัติงานด้านยาเสพติด
</t>
  </si>
  <si>
    <t xml:space="preserve">1.ถ่ายทอดองค์ความรู้แก่ผู้ต้องขังยาเสพติดเรื่องโรคสมองติดยา
2.ฝึกอาชีพระยะสั้นให้แก่ผู้ต้องขังคดียาเสพติด
3.ฟื้นฟูสมรรถภาพผู้ต้องขังที่ติดยาเสพติด
</t>
  </si>
  <si>
    <t xml:space="preserve">1.การสร้างเครือข่ายด้านยาเสพติด
2.ตรวจติดตามการจัดทำระบบมาตรฐานการป้องกันและแก้ไขปัญหายาเสพติดในสถานประกอบกิจการ
3.สร้างแรงจูงใจการเข้าร่วมจัดทำระบบมาตรฐานการป้องกันและแก้ไขปัญหายาเสพติด
</t>
  </si>
  <si>
    <t xml:space="preserve">1.ถ่ายทอดองค์ความรู้เชิงวิชาการและเชิงปฏิบัติ
2.จัดตั้งเครือข่ายและหาสมาชิกเครือข่าย
</t>
  </si>
  <si>
    <t>-จัดตั้งจุดตรวจและค้นหาสิ่งผิดกฎหมาย</t>
  </si>
  <si>
    <t>1.ถ่ายทอดองค์ความรู้เชิงวิชาการและเชิงปฏิบัติ
2.จัดตั้งจุดตรวจและค้นหาสิ่งผิดกฎหมาย</t>
  </si>
  <si>
    <t xml:space="preserve">1.ประชุมร่วมกับหน่วยงานที่เกี่ยวข้องในการกำหนดมาตรการดูแลผู้เรียนที่มีพฤติกรรมเลี่ยง  
2.จัดค่ายทักษะชีวิต ให้กับผู้เรียนในระดับประถมศึกษา มัธยมศึกษาและระดับประกาศนียบัตรวิชาชีพ (ปวส.)3.อบรมผู้เรียน  ให้ความรู้ด้านคุณธรรม จริยธรรม ทักษะชีวิต
4.ป้องกันยาเสพติด ทะเลาะวิวาทและตั้งครรภ์ก่อนวัยอันควร และกิจกรรม   จิตอาสา  จำนวน  ๓ วัน  ๒  คืน
</t>
  </si>
  <si>
    <t>บัญชีรายการชุดโครงการ (Project Brief)</t>
  </si>
  <si>
    <t xml:space="preserve">1. สนง. ศึกษาธิการจังหวัดฯ
2. สนง. เขตพื้นที่การศึกษามัธยมศึกษา เขต 6
3. มหาวิทยาลัยราชภัฎธนบุรี </t>
  </si>
  <si>
    <t>กิจกรรมหลักที่ 5.4 การยกระดับคุณภาพภาษาต่างประเทศให้แก่สถานศึกษาด้วยการใช้เทคโนโลยี</t>
  </si>
  <si>
    <t>กิจกรรมหลักที่ 1.3 พัฒนาเสริมสร้างทักษะแรงงาน (Skilled labour) เพื่อยกระดับศักยภาพและรองรับเทคโนโลยีขั้นสูง</t>
  </si>
  <si>
    <t>(1) ร้อยละที่เพิ่มขึ้นของโรงงานอุตสาหกรรมที่ผ่านการรับรองอุตสาหกรรมสีเขียวระดับที่ 1-5 ที่ใบรับรองยังไม่หมดอายุ</t>
  </si>
  <si>
    <t xml:space="preserve">(4) ร้อยละที่เพิ่มขึ้นของจำนวนเกษตรกรที่ได้รับรองมาตรฐานสินค้าเกษตรปลอดภัย (GAP) </t>
  </si>
  <si>
    <t>2. โครงการที่ 2 เมืองอุตสาหกรรมเชิงนิเวศ จังหวัดสมุทรปราการ</t>
  </si>
  <si>
    <t>3. โครงการที่ 3 ส่งเสริมการผลิตและสร้างมูลค่าเพิ่มสินค้าเกษตรปลอดภัยได้มาตรฐาน</t>
  </si>
  <si>
    <t>สำนักงานชลประทานที่ 11 กรมชลประทาน</t>
  </si>
  <si>
    <t>แบบ จ. 1</t>
  </si>
  <si>
    <t xml:space="preserve">(1) ร้อยละที่เพิ่มขึ้นของมูลค่าผลิตภัณฑ์มวลรวมจังหวัด </t>
  </si>
  <si>
    <t xml:space="preserve">(4) ร้อยละของผู้ประกอบการได้รับการคุ้มครองด้านทรัพย์สินทางปัญญา </t>
  </si>
  <si>
    <t>1. โครงการที่ 1 ส่งเสริมอาชีพเพื่อเพิ่มรายได้ให้กับประชาชนในพื้นที่ตามหลักเศรษฐกิจพอเพียง และเศรษฐกิจเชิงสร้างสรรค์ มุ่งสู่การแข่งขันในประชาคมอาเซียน</t>
  </si>
  <si>
    <t>กิจกรรมหลักที่ 1.10 การยกระดับคุณภาพภาษาต่างประเทศให้แก่สถานศึกษาและสถานประกอบการในพื้นที่</t>
  </si>
  <si>
    <t>2. โครงการที่ 2 ส่งเสริมคุณภาพชีวิตประชาชน</t>
  </si>
  <si>
    <t>3. โครงการที่ 3 พัฒนาหมู่บ้านเศรษฐกิจพอเพียงสู่ความยั่งยืน</t>
  </si>
  <si>
    <t xml:space="preserve">สนง. พัฒนาชุมชนจังหวัดสมุทรปราการ
</t>
  </si>
  <si>
    <t>4. โครงการที่ 4 พัฒนาระบบสาธารณูปโภค สาธารณูปการให้ครอบคลุม และเพียงพอกับการใช้บริการของประชาชนในพื้นที่</t>
  </si>
  <si>
    <t>5. โครงการที่ 5 ยกระดับคุณภาพการศึกษา และพัฒนาสื่อการเรียนการสอนให้ทันสมัยเพียงพอต่อการใช้บริการ</t>
  </si>
  <si>
    <t>6. โครงการที่ 6 พัฒนาศักยภาพกลุ่มผู้ผลิต ผู้ประกอบการ OTOP/SMEs/วิสาหกิจชุมชน/Biz Club และส่งเสริมการตลาดสินค้าสู่สากล</t>
  </si>
  <si>
    <t>7. โครงการที่ 7 ควบคุมและป้องกันแก้ไขปัญหาโรคติดต่อในคน/สัตว์ และโรคอุบัติใหม่</t>
  </si>
  <si>
    <t>กิจกรรมหลักที่ 2.19 ส่งเสริมการบริหารจัดการพลังงานและการใช้พลังงานทดแทนในโรงงานอุตสาหกรรมเชิงนิเวศ</t>
  </si>
  <si>
    <t>สำนักงานปลัดกระทรวงพลังงาน</t>
  </si>
  <si>
    <t xml:space="preserve">กิจกรรมหลักที่ 2.20 พัฒนาบุคลากรด้านอุตสาหกรรมเพื่อส่งเสริมความเข้าใจด้านกฎหมายผังเมืองและสิ่งแวดล้อม </t>
  </si>
  <si>
    <t>กิจกรรมหลักที่ 2.21 ส่งเสริมและยกระดับเครือข่ายอุตสาหกรรมเชิงนิเวศ 15 จังหวัด</t>
  </si>
  <si>
    <t>กิจกรรมหลักที่ 2.22 ทวนสอบและประเมินผลเมืองอุตสาหกรรมเชิงนิเวศ และพัฒนาเครือข่ายอุตสาหกรรมเชิงนิเวศ 15 จังหวัด</t>
  </si>
  <si>
    <t xml:space="preserve">กิจกรรมหลักที่ 2.13 เพิ่มสมรรถนะด้านการบริหารและจัดการพลังงานครบวงจรในชุมชนระดับตำบลและเครือข่ายพลังงานชุมชน </t>
  </si>
  <si>
    <t>กิจกรรมหลักที่ 2.14 เพิ่มประสิทธิภาพศูนย์บริการข้อมูลการอนุรักษ์พลังงานและพลังงานทดแทนเคลื่อนที่ (Energy Mobile Unit)</t>
  </si>
  <si>
    <t xml:space="preserve">(2) ร้อยละที่ลดลงของอุบัติเหตุด้านการจราจรในจังหวัดสมุทรปราการ </t>
  </si>
  <si>
    <t>กิจกรรมหลักที่ 1.9 สร้างความรู้ ความเข้าใจให้กับสมาชิกเครือข่ายอาสาสมัครจราจรเชิงวิชาการและเชิงปฏิบัติ</t>
  </si>
  <si>
    <t>1. โครงการที่ 1 พัฒนาโครงข่ายคมนาคมอุตสาหกรรมและโลจิสติกส์เพื่อเชื่อมโยงถนนสายหลัก สายรอง รองรับการบริการประชาชน และภาคธุรกิจ</t>
  </si>
  <si>
    <t>3. โครงการที่ 3 พัฒนาโครงข่ายการคมนาคมระดับหมู่บ้าน/ชุมชนเพื่อเชื่อมโยงเส้นทางคมนาคมสายหลัก สายรอง</t>
  </si>
  <si>
    <t>4. โครงการที่ 4 วางผังเมืองการพัฒนาพื้นที่โดยรอบสถานีรถไฟฟ้าขนส่งมวลชนเพื่อรองรับระบบการขนส่งทางรางในเขตจังหวัดสมุทรปราการ</t>
  </si>
  <si>
    <t>กิจกรรมหลักที่ 1.10 กำกับคุณภาพ การค้า การสำรอง และความปลอดภัย สถานประกอบกิจการพลังงาน</t>
  </si>
  <si>
    <t xml:space="preserve">(1) จำนวนที่เพิ่มขึ้นของแหล่งท่องเที่ยวที่ได้รับการพัฒนา ได้มาตรฐานสากล </t>
  </si>
  <si>
    <t>(3) ร้อยละที่เพิ่มขึ้นของรายได้จากการท่องเที่ยว</t>
  </si>
  <si>
    <t>1. โครงการที่ 1 พัฒนาโครงสร้างพื้นฐานการคมนาคมและสิ่งอำนวยความสะดวกเชื่อมโยงแหล่งท่องเที่ยวประจำจังหวัด</t>
  </si>
  <si>
    <t>กิจกรรมหลักที่ 1.4 พัฒนาสิ่งอำนวยความสะดวกและความปลอดภัยในแหล่งท่องเที่ยว</t>
  </si>
  <si>
    <t xml:space="preserve">2. โครงการที่ 2 เพิ่มศักยภาพการแข่งขันการท่องเที่ยวจังหวัดสมุทรปราการ </t>
  </si>
  <si>
    <t>1.สนง.วัฒนธรรมจังหวัดสมุทรปราการ
2. สนง. ท่องเที่ยวและกีฬาฯ
2.สนง.พระพุทธศาสนาจังหวัดสมุทรปราการ</t>
  </si>
  <si>
    <t>1.สนง.ท่องเที่ยวและกีฬาจังหวัดสมุทรปราการ 
2.สนง.พัฒนาชุมชนจังหวัด 
3.สนง.ศึกษาธิการจังหวัด 
4.ที่ทำการปกครองจังหวัด 
5.ที่ทำการปกครองอำเภอทุกอำเภอ
6.องค์กรปกครองส่วนท้องถิ่น</t>
  </si>
  <si>
    <t>1.สนง.ท่องเที่ยวและกีฬาจังหวัดสมุทรปราการ
2.สนง.พาณิชย์จังหวัดสมุทรปราการ
3.สนง.พัฒนาชุมชนจังหวัดสมุทรปราการ
4.กระทรวงการท่องเที่ยวและกีฬา
5. อำเภอทุกอำเภอ</t>
  </si>
  <si>
    <t>1.สนง.ท่องเที่ยวและกีฬาจังหวัดสมุทรปราการ
2.สนง.การกีฬาแห่งประเทศไทยจังหวัดสมุทรปราการ</t>
  </si>
  <si>
    <t>1.สนง.พัฒนาชุมชนจังหวัดสมุทรปราการ
2.กรมการพัฒนาชุมชน
3.อำเภอทุกอำเภอ</t>
  </si>
  <si>
    <t>4. โครงการที่ 4 เพิ่มศักยภาพด้านการรักษาความปลอดภัยให้กับนักท่องเที่ยว เพื่อส่งเสริมภาพลักษณ์ด้านการท่องเที่ยวจังหวัดสมุทรปราการ</t>
  </si>
  <si>
    <t xml:space="preserve">(1) ร้อยละที่เพิ่มขึ้นของหมู่บ้าน/ชุมชนที่เข้ามาเป็นเครือข่ายการเฝ้าระวังภัยคุกคามด้านความมั่นคง </t>
  </si>
  <si>
    <t>(2) ร้อยละที่ลดลงของหมู่บ้าน/ชุมชนแพร่ระบาดยาเสพติดรุนแรง</t>
  </si>
  <si>
    <t>ศูนย์อำนวยการป้องกันและปราบปรามยาเสพติดจังหวัดสมุทรปราการ</t>
  </si>
  <si>
    <t>1. โครงการที่ 1 ป้องกันและแก้ไขปัญหายาเสพติดจังหวัดสมุทรปราการ</t>
  </si>
  <si>
    <t>4. โครงการที่ 4 เตรียมความพร้อมในการป้องกันสาธารณภัยทุกรูปแบบในพื้นที่จังหวัดสมุทรปราการ</t>
  </si>
  <si>
    <t>แผนงานที่ 1</t>
  </si>
  <si>
    <t>แผนงานที่ 2</t>
  </si>
  <si>
    <t>แผนงานที่ 3</t>
  </si>
  <si>
    <t>2. โครงการที่ 2 สร้างจิตสำนึกของประชาชนให้มีความจงรักภักดี และธำรงไว้ซึ่งสถาบันชาติ ศาสนา พระมหากษัตริย์ รวมทั้งสร้างความปรองดองสมานฉันท์ตามแนวทางประชาธิปไตยในจังหวัดสมุทรปราการ</t>
  </si>
  <si>
    <t>กิจกรรมหลักที่ 2.1 ถ่ายทอดองค์ความรู้ให้กับประชาชน และสร้างกระบวนการมีส่วนร่วมของประชาชน</t>
  </si>
  <si>
    <t>กิจกรรมหลักที่ 2.2 รณรงค์ และประชาสัมพันธ์ เผยแพร่ เพื่อสร้างความตระหนักให้กับประชาชนในพื้นที่มีความจงรักภักดีต่อสถาบันชาติ ศาสนา พระมหากษัตริย์</t>
  </si>
  <si>
    <t>กิจกรรมหลักที่ 2.3 เสริมสร้างความเข้มแข็ง และสร้างเครือข่ายอาสาสมัครประชาธิปไตย</t>
  </si>
  <si>
    <t>กิจกรรมหลักที่ 2.4 การแก้ไขปัญหาความเดือดร้อนและลดความเหลื่อมหล้ำในสังคมของประชาชนจังหวัดสมุทรปราการ</t>
  </si>
  <si>
    <t>กิจกรรมหลักที่ 2.5 เสริมสร้างประสิทธิภาพการถวายความปลอดภัยให้กับพระบรมวงศานุวงศ์ และการรักษาความปลอดภัยแก่บุคคลสำคัญ</t>
  </si>
  <si>
    <t>กิจกรรมหลักที่ 2.6 สร้างความปรองดองสมานฉันท์ ระหว่างนายจ้าง ลูกจ้าง เพื่อป้องกันและแก้ไขปัญหาความขัดแย้งด้านแรงงานในสถานประกอบกิจการ</t>
  </si>
  <si>
    <t>3. โครงการที่ 3 ป้องกันและแก้ไขปัญหาภัยคุกคามรูปแบบใหม่ของจังหวัดสมุทรปราการ</t>
  </si>
  <si>
    <t>กิจกรรมหลักที่ 3.1 พัฒนาศักยภาพสมาชิกเครือข่ายการป้องกันและแก้ไขปัญหาการค้ามนุษย์</t>
  </si>
  <si>
    <t>กิจกรรมหลักที่ 3.2 สร้างความรู้ ความเข้าใจให้กับสมาชิกเครือข่ายการเฝ้าระวังและรักษาความสงบเรียบร้อยภายในหมู่บ้าน/ชุมชน</t>
  </si>
  <si>
    <t>กิจกรรมหลักที่ 3.3 การป้องกันและแก้ไขปัญหาอาชญากรรมข้ามชาติ และพัฒนาเทคโนโลยีรองรับให้เท่าทันภัยคุกคามรูปแบบใหม่</t>
  </si>
  <si>
    <t>กิจกรรมหลักที่ 3.5 สร้างความปลอดภัยโดยรอบถนนริมเขื่อน เขตเทศบาลตำบลบางปู</t>
  </si>
  <si>
    <t>กิจกรรมหลักที่ 3.6 การป้องกันและเฝ้าระวังปัญหาอาชญากรรม การทุจริตประพฤติมิชอบและการกระทำผิดกฎหมาย</t>
  </si>
  <si>
    <t>กิจกรรมหลักที่ 3.7 เพิ่มประสิทธิภาพการรักษาความสงบเรียบร้อย และป้องกันแก้ไขปัญหาอาชญากรรมในหมู่บ้าน/ชุมชน</t>
  </si>
  <si>
    <t>กิจกรรมหลักที่ 3.8 สร้างภูมิคุ้มกันทางสังคมตามศาสตร์พระราชา</t>
  </si>
  <si>
    <t>กิจกรรมหลักที่ 1.6 เสริมสร้างความเข้มแข็งกองทุนแม่ของแผ่นดินวิถีพอเพียง</t>
  </si>
  <si>
    <t>4. โครงการที่ 4  ส่งเสริมและเผยแพร่ผลิตภัณฑ์อุตสาหกรรมและผลิตภัณฑ์ชุมชน</t>
  </si>
  <si>
    <t>5. โครงการที่ 5 ส่งเสริมและเพิ่มขีดความสามารถในการแข่งขันภาคอุตสาหกรรม</t>
  </si>
  <si>
    <t>6. โครงการที่ 6 การบริหารจัดการขยะมูลฝอยและของเสียอันตรายในชุมชนตาม Roadmap โดยการมีส่วนร่วมของทุกภาคส่วน</t>
  </si>
  <si>
    <t>กิจกรรมหลักที่ 6.1 ถ่ายทอดองค์ความรู้และสร้างเครือข่ายการดำเนินงานแปรรูปขยะมูลฝอยเป็นพลังงานและผลิตภัณฑ์อื่นๆ</t>
  </si>
  <si>
    <t>กิจกรรมหลักที่ 6.2 ป้องกันและแก้ไขมลภาวะทางอากาศที่เป็นพิษที่เกิดจากขยะตกค้าง โดยการป้องกัน และควบคุม โรคในพื้นที่เสี่ยง และพื้นที่วิกฤติ</t>
  </si>
  <si>
    <t>กิจกรรมหลักที่ 6.3 พัฒนาศักยภาพด้านสิ่งแวดล้อม จังหวัดสมุทรปราการ</t>
  </si>
  <si>
    <t>กิจกรรมหลักที่ 6.4 บริหารจัดการขยะและสิ่งแวดล้อม (การพัฒนาระบบการบริหารจัดการขยะมูลฝอยแบบครบวงจรโดยการมีส่วนร่วมของชุมชน จังหวัดสมุทรปราการ)</t>
  </si>
  <si>
    <t>กิจกรรมหลักที่ 7.3 รณรงค์และสร้างเครือข่ายการเฝ้าระวังมลพิษด้านสิ่งแวดล้อม</t>
  </si>
  <si>
    <t>กิจกรรมหลักที่ 1.9 การส่งเสริม สนับสนุนการดำเนินงานตามพระราโชบายด้านการศึกษาของสมเด็จพระเจ้าอยู่หัว มหาวชิราลงกรณ บดินทรเทพยวรางกูร สู่การปฏิบัติ</t>
  </si>
  <si>
    <t>กิจกรรมหลักที่ 2.9 การส่งเสริมและพัฒนาศักยภาพผู้ใช้แรงงานสู่ความเป็น Excellent Labour</t>
  </si>
  <si>
    <t>กิจกรรมหลักที่ 2.10 การพัฒนาศักยภาพสถานประกอบกิจการให้สามารถ
ก้าวเข้าสู่มาตรฐานแรงงานไทย (Thai Labour Standaed) ความปลอดภัย 
อาชีวอนามัย (Safety Thailand)</t>
  </si>
  <si>
    <t xml:space="preserve">กิจกรรมหลักที่ 1.6 จัดตั้งศูนย์ควบคุมและสั่งการจราจรทางบก </t>
  </si>
  <si>
    <t xml:space="preserve">กิจกรรมหลักที่ 4.3 การจัดทำแผนแม่บทการพัฒนาพื้นที่การจัดระเบียบการใช้ประโยชน์ที่ดินและโครงสร้างพื้นฐานตามแนวเส้นทางรถไฟฟ้าจังหวัดสมุทรปราการ
</t>
  </si>
  <si>
    <t xml:space="preserve">กิจกรรมหลักที่ 2.7 การเสริมสร้างความสามัคคีปรองดองและสมานฉันท์ระหว่างครอบครัวอุปถัมภ์จังหวัดสมุทรปราการและเยาวชนจากจังหวัดชายแดนภาคใต้ตามโครงการ "สานใจไทย สู่ใจใต้" </t>
  </si>
  <si>
    <t>กิจกรรมหลักที่ 3.4 การให้ความรู้แก่นายจ้าง/เจ้าของเรือประมงทะเลเกี่ยวกับการไม่บังคับใช้แรงงาน และแรงงานขัดหนี้</t>
  </si>
  <si>
    <t>1.สำนักงานการกีฬาแห่งประเทศไทยจังหวัดสมุทรปราการ
2.ที่ทำการปกครองอำเภอทุกอำเภอ
3.อปท.ที่เกี่ยวข้อง</t>
  </si>
  <si>
    <t>1. ศูนย์อำนวยการป้องกันและปราบปรามยาเสพติด จังหวัดสมุทรปราการ 
3. ที่ทำการปกครองจังหวัดสมุทรปราการ
4. ที่ทำการปกครองอำเภอ</t>
  </si>
  <si>
    <t>1.สนง.การท่องเที่ยวและกีฬาจังหวัดสมุทรปราการ
2.องค์การบริหารส่วนจังหวัดสมุทรปราการ</t>
  </si>
  <si>
    <t>หน่วยงานในสังกัดกระทรวงเกษตรและสหกรณ์</t>
  </si>
  <si>
    <t>สนง.ปศุสัตว์จังหวัดสมุทรปราการ</t>
  </si>
  <si>
    <t>สนง. ศึกษาธิการจังหวัดสมุทรปราการ</t>
  </si>
  <si>
    <t>1.ที่ทำการปกครองจังหวัด 
2.อำเภอทุกอำเภอ 
3.สำนักงานท่องเที่ยวและกีฬาจังหวัดสมุทรปราการ 
4.การท่องเที่ยวแห่งประเทศไทย</t>
  </si>
  <si>
    <r>
      <t xml:space="preserve">1.สนง.ศึกษาธิการจังหวัดสมุทรปราการ
</t>
    </r>
    <r>
      <rPr>
        <sz val="14"/>
        <rFont val="TH SarabunPSK"/>
        <family val="2"/>
      </rPr>
      <t>2.กระทรวงศึกษาธิการ</t>
    </r>
    <r>
      <rPr>
        <sz val="16"/>
        <rFont val="TH SarabunPSK"/>
        <family val="2"/>
      </rPr>
      <t xml:space="preserve">
3.อปท.ที่เกี่ยวข้อง</t>
    </r>
  </si>
  <si>
    <r>
      <t xml:space="preserve">1.สนง.ศึกษาธิการจังหวัดสมุทรปราการ
</t>
    </r>
    <r>
      <rPr>
        <sz val="14"/>
        <rFont val="TH SarabunPSK"/>
        <family val="2"/>
      </rPr>
      <t xml:space="preserve">2.กระทรวงศึกษาธิการ
</t>
    </r>
  </si>
  <si>
    <r>
      <t xml:space="preserve">1.สนง.ศึกษาธิการจังหวัดสมุทรปราการ
</t>
    </r>
    <r>
      <rPr>
        <sz val="14"/>
        <rFont val="TH SarabunPSK"/>
        <family val="2"/>
      </rPr>
      <t>2.กระทรวงศึกษาธิการ</t>
    </r>
    <r>
      <rPr>
        <sz val="16"/>
        <rFont val="TH SarabunPSK"/>
        <family val="2"/>
      </rPr>
      <t xml:space="preserve">
3.อปท.ที่เกี่ยวข้อง
</t>
    </r>
  </si>
  <si>
    <t xml:space="preserve">1.สนง.เกษตรจังหวัดสมุทรปราการ
</t>
  </si>
  <si>
    <t xml:space="preserve">1.สนง.ยุติธรรมจังหวัดฯ 
2.สนง.บังคับคดีจังหวัดฯ
</t>
  </si>
  <si>
    <t>กิจกรรมที่ 6.5 พัฒนาเครือข่ายอนุรักษ์ฟื้นฟูคุณภาพน้ำคูคลองและลดปริมาณขยะมูลฝอยชุมชนจังหวัดสมุทรปราการ</t>
  </si>
  <si>
    <t>อำเภอบางบ่อ</t>
  </si>
  <si>
    <t xml:space="preserve">  3 หมายถึง ยุทธศาตร์ชาติด้านการพัฒนาและเสริมสร้างศักยภาพทรัพยากรมนุษย์</t>
  </si>
  <si>
    <t>สนง.ทรัพยากรธรรมชาติและสิ่งแวดล้อม</t>
  </si>
  <si>
    <t>กิจกรรมหลักที่ 1.11 การเสริมสร้างระบบ     ธรรมาภิบาลในสถานประกอบกิจการเพื่อเพิ่มศักยภาพการแข่งขันทางการค้า</t>
  </si>
  <si>
    <t>กิจกรรมที่ 5.5 การเสริมสร้างทักษะภาษาอังกฤษด้วยการใช้เทคโนโลยี</t>
  </si>
  <si>
    <t>กิจกรรมหลักที่ 7.2 บำบัดและฟื้นฟูคุณภาพน้ำในคลองสายหลักและคลองเชื่อมต่อ</t>
  </si>
  <si>
    <t>กิจกรรมหลักที่ 7.1 กำจัดวัชพืช และขุดลอกแหล่งน้ำและลำรางสาธารณะ เพื่ออนุรักษ์และฟื้นฟูคุณภาพน้ำในคลองสายหลักและคลองเชื่อมต่อ</t>
  </si>
  <si>
    <t>กิจกรรมหลักที่ 8.1 ออกแบบผังพัฒนาพื้นที่เฉพาะ เพื่อป้องกันการกัดเซาะชายฝั่งทะเลสมุทรปราการ</t>
  </si>
  <si>
    <t>กิจกรรมหลักที่ 8.2 ก่อสร้างเขื่อนป้องกันตลิ่งและชายฝั่งในพื้นที่เสี่ยงภัยจากธรรมชาติ</t>
  </si>
  <si>
    <t xml:space="preserve">กิจกรรมหลักที่ 8.3 ปรับปรุงซ่อมแซมเขื่อนป้องกันตลิ่งและประตูระบายน้ำ รวมทั้งทดระบายน้ำที่ได้รับความเสียหาย ทรุดโทรม </t>
  </si>
  <si>
    <t>กิจกรรมหลักที่ 8.4 ปรับปรุงระบบชลประทานในพื้นที่คุ้งบางกะเจ้าระยะที่ 1 , 2</t>
  </si>
  <si>
    <t>กิจกรรมหลักที่ 8.5 ปรับปรุงซ่อมแซมประตูระบาย ทดน้ำ เพื่อสนับสนุนระบบป้องกันน้ำท่วมจังหวัดสมุทรปราการ</t>
  </si>
  <si>
    <t>กิจกรรมหลักที่ 7.4 อนุรักษ์ทรัพยากรทางทะเลและชายฝั่งจังหวัดสมุทรปราการแบบบูรณาการโดยการมีส่วนร่วม</t>
  </si>
  <si>
    <t>สำนักงานพลังงานจังหวัดสมุทรปราการ</t>
  </si>
  <si>
    <t>กิจกรรมหลักที่ 1.5 ก่อสร้างถนน คสล. และเส้นทางจักรยานเพื่อการท่องเที่ยวและขนถ่ายสินค้าทางการเกษตร เชื่อมโยงหมู่ที่ 4,5,6 ตำบลบางกะเจ้ากับตำบลบางกอบัว อำเภอพระประแดง จังหวัดสมุทรปราการ</t>
  </si>
  <si>
    <t>อำเภอพระประแดง</t>
  </si>
  <si>
    <t>2,6</t>
  </si>
  <si>
    <t>สำนักงานแรงงานจังหวัดสมุทรปราการ</t>
  </si>
  <si>
    <t>กิจกรรมหลักที่ 1.12 อบรมเสริมสร้างองค์ความรู้ด้านแรงงานในสถานศึกษา</t>
  </si>
  <si>
    <t xml:space="preserve"> สนง. ศึกษาธิการจังหวัดสมุทรปราการ</t>
  </si>
  <si>
    <t>กิจกรรมหลักที่ 1.2 การแก้ไขปัญหาผู้ติดยาเสพติด</t>
  </si>
  <si>
    <t>ที่ทำการปกครองอำเภอพระประแดง</t>
  </si>
  <si>
    <t xml:space="preserve">(2) ร้อยละที่ลดลงของจำนวนการว่างงาน </t>
  </si>
  <si>
    <t>(5) ร้อยละที่เพิ่มขึ้นของประชาชนที่มีการน้อมนำหลักปรัชญาของเศรษฐกิจพอเพียง มาใช้ในชีวิตประจำวัน</t>
  </si>
  <si>
    <t>กิจกรรมหลักที่ 2.14 ส่งเสริมการท่องเที่ยวของจังหวัดสมุทรปราการ“ในงานเทศกาลเที่ยวเมืองไทย”</t>
  </si>
  <si>
    <t>กิจกรรมหลักที่ 2.15 จัดทำป้ายประชาสัมพันธ์การท่องเที่ยวจังหวัดสมุทรปราการ (Billboard)</t>
  </si>
  <si>
    <t xml:space="preserve">(4) ร้อยละที่เพิ่มขึ้นของศูนย์ประสานงานอาสาสมัครประชาธิปไตยหมู่บ้าน </t>
  </si>
  <si>
    <t>1. ศูนย์อำนวยการป้องกันและปราบปรามยาเสพติดจังหวัดสมุทรปราการ 
2. สนง. คุมประพฤติจังหวัดฯ</t>
  </si>
  <si>
    <t xml:space="preserve">กิจกรรมหลักที่ 1.16 รณรงค์ประชาสัมพันธ์ต้านภัยยาเสพติด </t>
  </si>
  <si>
    <t>กิจกรรมหลักที่ 2.8 สร้างความ ปรองดอง สมานฉันท์ เพื่อการปฏิรูป</t>
  </si>
  <si>
    <t xml:space="preserve">กิจกรรมหลักที่ 2.9 ส่งเสริมสนับสนุน
การจัดงานรัฐพิธีและการจัดกิจกรรมของจังหวัดสมุทรปราการ </t>
  </si>
  <si>
    <t>1.ที่ทำการปกครองอำเภอเมือง สป.
สนจ.สป.</t>
  </si>
  <si>
    <t>7. โครงการที่ 7 อนุรักษ์และฟื้นฟูคุณภาพน้ำในแม่น้ำลำคลอง และทะเล</t>
  </si>
  <si>
    <t>1.สนง.ศึกษาธิการจังหวัดสมุทรปราการ
2.กระทรวงศึกษาธิการ
3.อปท.ที่เกี่ยวข้อง</t>
  </si>
  <si>
    <t>1.สนง.การท่องเที่ยวและกีฬาจังหวัดสมุทรปราการ
2.กระทรวงการท่องเที่ยวและกีฬา
3.องค์การบริหารส่วนจังหวัด
4.สำนักงานประชาสัมพันธ์จังหวัดสมุทรปราการ</t>
  </si>
  <si>
    <t xml:space="preserve">(3) ร้อยละที่เพิ่มขึ้นของปริมาณผู้ใช้บริการระบบขนส่งมวลชน 
</t>
  </si>
  <si>
    <t>1. ประชาชนมีคุณภาพชีวิตที่ดีขึ้น โดยการสร้างกระบวนการมีส่วนร่วม เพื่อให้เกิดความเสมอภาคและความเท่าเทียมกันในสังคม</t>
  </si>
  <si>
    <t>2. ส่งเสริมเกษตรกรผลิตสินค้าเกษตรปลอดภัยเป็นมิตรกับสิ่งแวดล้อม</t>
  </si>
  <si>
    <t>1. ภาคอุตสาหกรรมมีศักยภาพในการแข่งขันเพิ่มขึ้นภายใต้การดำเนินธุรกิจที่เป็นมิตรกับสิ่งแวดล้อม</t>
  </si>
  <si>
    <t>1. เพิ่มขีดความสามารถโครงสร้างพื้นฐานด้านการขนส่งทุกรูปแบบ เพื่อให้สอดคล้องกับการใช้งานของระบบโลจิสติกส์และชุมชน</t>
  </si>
  <si>
    <t>1. แหล่งท่องเที่ยวได้รับการพัฒนาสิ่งอำนวยความสะดวกให้มีความสอดคล้องกับสภาพแวดล้อมและมีความปลอดภัยต่อนักท่องเที่ยวตามมาตรฐานสากล รวมทั้งสินค้าและบริการด้านการท่องเที่ยวได้รับการพัฒนาให้มีคุณภาพสู่มาตรฐานสากล</t>
  </si>
  <si>
    <t>3. ชุมชนและแหล่งทรัพยากรธรรมชาติได้รับการจัดการคุณภาพด้านสิ่งแวดล้อม โดยการมีส่วนร่วมอย่างเป็นระบบและมีประสิทธิภาพ</t>
  </si>
  <si>
    <t>1. ประชาชนมีความมั่นคงปลอดภัยในชีวิต ร่างกาย และทรัพย์สินจากภัยคุกคามความมั่นคงรูปแบบใหม่  รวมทั้งมีความสามัคคีโดยมีส่วนรวมบนวิถีทางประชาธิปไตย</t>
  </si>
  <si>
    <t>2. ประชาชนมีความพร้อมในการเผชิญกับปัญหาสาธารณภัย และภัยพิบัติทุกรูปแบบ</t>
  </si>
  <si>
    <t>พ.ศ. 2566</t>
  </si>
  <si>
    <t>พ.ศ. 2567</t>
  </si>
  <si>
    <t>พ.ศ. 2568</t>
  </si>
  <si>
    <t>พ.ศ. 2569</t>
  </si>
  <si>
    <t>พ.ศ. 2570</t>
  </si>
  <si>
    <t>พ.ศ. 2566 – 2570</t>
  </si>
  <si>
    <t>พ.ศ. 2566–2570</t>
  </si>
  <si>
    <t>พ.ศ. 2566– 2570</t>
  </si>
  <si>
    <t>หน่วยงานในสังกัดกระทรวงเกษตรและสหกรณ์ และหน่วยงานที่เกี่ยวข้อง</t>
  </si>
  <si>
    <t xml:space="preserve">สนง.ทรัพยากรธรรมชาติและสิ่งแวดล้อมจังหวัดสมุทรปราการ และศูนย์บริหารจัดการทรัพยากรป่าชายเลนจังหวัดสมุทรปราการ และ ศูนย์อนุรักษ์ทรัพยากรทางทะเลจังหวัดสมุทรปราการ
</t>
  </si>
  <si>
    <t xml:space="preserve">กิจกรรมหลักที่ 3.1 สมุทรปราการสร้างแบ่งปันน้อมนำเศรษฐกิจพอเพียง </t>
  </si>
  <si>
    <t>กิจกรรมหลักที่ 3.3 ส่งเสริมการผลิตมะพร้าวน้ำหอมเพื่อการค้า</t>
  </si>
  <si>
    <t>กิจกรรมหลักที่ 3.6 จัดงาน "มหกรรมสินค้าเกษตรปลอดภัยและของดีเมืองปากน้ำ"</t>
  </si>
  <si>
    <t>กิจกรรมหลักที่ 3.7 ส่งเสริมการผลิตปลาสลิดให้ได้มาตรฐาน GAP เพื่อเชื่อมโยงการยื่นขอใช้ตรา GI ปลาสลิดบางบ่อ</t>
  </si>
  <si>
    <t>กิจกรรมหลักที่ 3.8 ส่งเสริมการผลิตและแปรรูปปลาสลิดเพื่อการค้า</t>
  </si>
  <si>
    <t>กิจกรรมหลักที่ 3.9 การรักษาคุณภาพน้ำให้เหมาะสมในการเพาะเลี้ยงสัตว์น้ำเศรษฐกิจ</t>
  </si>
  <si>
    <t>กิจกรรมหลักที่ 3.10 ส่งเสริมและอนุรักษ์สายพันธุ์เป็ดปากน้ำ</t>
  </si>
  <si>
    <t>กิจกรรมหลักที่ 3.11 ส่งเสริมการเลี้ยงไก่พื้นเมืองให้ได้มาตรฐานอาหารปลอดภัย</t>
  </si>
  <si>
    <t>กิจกรรมหลักที่ 2.1 วางและออกแบบวางผังพัฒนาพื้นที่เฉพาะ</t>
  </si>
  <si>
    <t>สนง.สาธารณสุขจังหวัดสมุทรปราการ 
อปท. ที่เกี่ยวข้อง</t>
  </si>
  <si>
    <t>8. โครงการที่ 8  โครงการศึกษาและดำเนินการป้องกันแก้ไขปัญหาแบบบูรณาการด้านสังคม สิ่งแวดล้อม ด้านสุขภาพ และโรคอุบัติใหม่ของประชากรและประชากรแฝงในเขตจังหวัดสมุทรปราการ</t>
  </si>
  <si>
    <t>กิจกรรมหลักที่ 8.1 โครงการศึกษาและดำเนินการป้องกันแก้ไขปัญหาแบบบูรณาการด้านสังคม สิ่งแวดล้อม ด้านสุขภาพ และโรคอุบัติใหม่ของประชากรและประชากรแฝงในเขตจังหวัดสมุทรปราการ</t>
  </si>
  <si>
    <t xml:space="preserve">(7) ร้อยละที่ลดลงของปริมาณขยะมูลฝอยสะสมในพื้นที่ 
</t>
  </si>
  <si>
    <t xml:space="preserve">(8) ร้อยละของประชาชนที่อยู่อาศัยรอบกองขยะหรือพื้นที่เสี่ยงได้รับการเฝ้าระวังและดูแลด้านสุขภาพ 
</t>
  </si>
  <si>
    <t xml:space="preserve">(9) ร้อยละที่เพิ่มขึ้นของแหล่งน้ำได้รับการพัฒนา ปรับปรุงและฟื้นฟูเพื่อเพิ่มปริมาณน้ำต้นทุน </t>
  </si>
  <si>
    <t xml:space="preserve">(10) ร้อยละที่เพิ่มขึ้นของพื้นที่ชายฝั่งทะเลหรือตลิ่งริมคลองได้รับการป้องกัน </t>
  </si>
  <si>
    <t>(11) ร้อยละที่เพิ่มขึ้นของจำนวนประชาชนที่เข้ามาเป็นสมาชิกอาสาสมัครเครือข่ายเฝ้าระวังคุณภาพสิ่งแวดล้อม (ทสม.)</t>
  </si>
  <si>
    <t>ประเด็นการพัฒนาที่ 1 ส่งเสริมอุตสาหกรรมและเกษตรกรรมให้มีศักยภาพเพื่อการแข่งขันในระดับสากล และพัฒนาเมืองควบคู่กับการฟื้นฟู อนุรักษ์ทรัพยากรธรรมชาติและสิ่งแวดล้อมอย่างสมดุล</t>
  </si>
  <si>
    <t xml:space="preserve">(7)ร้อยละที่ลดลงของประชาชนที่เสียชีวิตจากโรคติดต่อ </t>
  </si>
  <si>
    <t xml:space="preserve">(8) ร้อยละของนักเรียนทุกกลุ่มการศึกษามีมีคะแนนผลการทดสอบทางการศึกษาระดับชาติขั้นพื้นฐาน (O-net’ N-net, V-net, T-net) เพิ่มขึ้นจากการปีการศึกษาที่ผ่านมา ทุกกลุ่มสาระการเรียนรู้ของค่าเฉลี่ยคะแนน              </t>
  </si>
  <si>
    <t xml:space="preserve">(9) สัดส่วนการศึกษาสายอาชีวะต่อสายสามัญเพิ่มขึ้น </t>
  </si>
  <si>
    <t>(11) ร้อยละที่เพิ่มขึ้นของรายได้จากการจำหน่ายผลิตภัณฑ์  OTOP</t>
  </si>
  <si>
    <t>ประเด็นการพัฒนาที่ 2 พัฒนาคุณภาพชีวิตประชาชน โดยการจัดการด้านการศึกษา สาธารณสุข ศาสนาศิลปวัฒนธรรม สาธารณูปโภค และสาธารณูปการอย่างเพียงพอ และทั่วถึง</t>
  </si>
  <si>
    <t>ประเด็นการพัฒนาที่ 3 ส่งเสริมระบบ Logistics เชื่อมโยงกับภูมิภาคอื่น และเขตเศรษฐกิจอาเซียน โดยพัฒนาการบริหารจัดการ และปรับปรุงโครงข่ายการคมนาคมขนส่งให้สมบูรณ์ยิ่งขึ้น เพื่อลดต้นทุนและเพิ่มขีดความสามารถในการแข่งขัน</t>
  </si>
  <si>
    <t xml:space="preserve">(4) ร้อยละที่เพิ่มขึ้นของมูลค่าการจำหน่ายผลิตภัณฑ์ชุมชน </t>
  </si>
  <si>
    <t>ประเด็นการพัฒนาที่ 4 ส่งเสริมกิจกรรมการท่องเที่ยวเชิงนิเวศ ประวัติศาสตร์ ศิลปวัฒนธรรม กีฬาและนันทนาการ โดยการพัฒนาแหล่งท่องเที่ยว ผู้ประกอบการ สินค้าและบริการ รวมทั้งส่งเสริมเทคโนโลยีดิจิทัลเพื่อการท่องเที่ยว</t>
  </si>
  <si>
    <r>
      <t xml:space="preserve">ประเด็นการพัฒนาที่ 5 </t>
    </r>
    <r>
      <rPr>
        <sz val="16"/>
        <rFont val="TH SarabunPSK"/>
        <family val="2"/>
      </rPr>
      <t>เสริมสร้างความปลอดภัยในชีวิต และทรัพย์สินของประชาชน โดยการพัฒนาระบบป้องกันและแก้ไขปัญหาภัยคุกคามด้านความมั่นคง รวมทั้งโรคอุบัติใหม่</t>
    </r>
  </si>
  <si>
    <t>กิจกรรมหลักที่ 3.4 ศูนย์เรียนรู้เศรษฐกิจพอเพียงด้านการเลี้ยงสัตว์</t>
  </si>
  <si>
    <t xml:space="preserve">กิจกรรมหลักที่ 3.5 เพิ่มศักยภาพศูนย์เรียนรู้การเพิ่มประสิทธิภาพการผลิตสินค้าเกษตร 
</t>
  </si>
  <si>
    <t>กิจกรรมหลักที่ 6.3 เพิ่มทักษะด้านการบริหารจัดการและส่งเสริมการตลาดกลุ่มผู้ผลิต OTOP ให้สามารถดำเนินกิจการได้อย่างมีประสิทธิภาพ</t>
  </si>
  <si>
    <t>1.องค์การบริหารส่วนจังหวัด 
2.สำนักงานประชาสัมพันธ์จังหวัดสมุทรปราการ
3.สนง.การท่องเที่ยวและกีฬาจังหวัดสมุทรปราการ</t>
  </si>
  <si>
    <t>กิจกรรมหลักที่ 3.3 จัดงานตลาดน้ำดอกแก้วในงานกาชาด</t>
  </si>
  <si>
    <t>กิจกรรมหลักที่ 3.4 จัดงานรื่นรมย์ ชมของดีสมุทรปราการ</t>
  </si>
  <si>
    <t>1. สนง.ประมงจังหวัดสมุทรปราการ 
2. สนง.พาณิชย์จังหวัดสมุทรปราการ 
3. สนง.เกษตรจังหวัดสมุทรปราการ 
4.อปท. 
5.สนง.พัฒนาชุมชนจังหวดสมุทรปราการ
6.สนง.ท่องเที่ยวและกีฬาจังหวัดสมุทรปราการ</t>
  </si>
  <si>
    <r>
      <t xml:space="preserve">เป้าหมายการพัฒนาจังหวัด : </t>
    </r>
    <r>
      <rPr>
        <sz val="16"/>
        <rFont val="TH SarabunPSK"/>
        <family val="2"/>
      </rPr>
      <t>เมืองอุตสาหกรรมสะอาด เกษตรปลอดภัย 
ท่องเที่ยวอย่างมีคุณค่า  พัฒนาเมืองและคุณภาพชีวิตที่ดี</t>
    </r>
  </si>
  <si>
    <r>
      <t xml:space="preserve">ประเด็นการพัฒนาที่ 1 
</t>
    </r>
    <r>
      <rPr>
        <sz val="16"/>
        <rFont val="TH SarabunPSK"/>
        <family val="2"/>
      </rPr>
      <t>ส่งเสริมอุตสาหกรรมและเกษตรกรรมให้มีศักยภาพเพื่อการแข่งขันในระดับสากล และพัฒนาเมืองควบคู่กับการฟื้นฟู อนุรักษ์ทรัพยากรธรรมชาติและสิ่งแวดล้อมอย่างสมดุล</t>
    </r>
    <r>
      <rPr>
        <b/>
        <sz val="16"/>
        <rFont val="TH SarabunPSK"/>
        <family val="2"/>
      </rPr>
      <t xml:space="preserve">
</t>
    </r>
  </si>
  <si>
    <t>เขตประกอบการอุตสาหกรรมฟอกหนัง ก.ม.30 และ ก.ม. 34</t>
  </si>
  <si>
    <r>
      <t xml:space="preserve">ประเด็นการพัฒนาที่ 2 </t>
    </r>
    <r>
      <rPr>
        <sz val="16"/>
        <rFont val="TH SarabunPSK"/>
        <family val="2"/>
      </rPr>
      <t>พัฒนาคุณภาพชีวิตประชาชน โดยการจัดการด้านการศึกษา สาธารณสุข ศาสนาศิลปวัฒนธรรม สาธารณูปโภค และสาธารณูปการอย่างเพียงพอ และทั่วถึง</t>
    </r>
  </si>
  <si>
    <r>
      <t xml:space="preserve">ประเด็นการพัฒนาที่ 3 </t>
    </r>
    <r>
      <rPr>
        <sz val="16"/>
        <rFont val="TH SarabunPSK"/>
        <family val="2"/>
      </rPr>
      <t>ส่งเสริมระบบ Logistics เชื่อมโยงกับภูมิภาคอื่น และเขตเศรษฐกิจอาเซียน โดยพัฒนาการบริหารจัดการ และปรับปรุงโครงข่ายการคมนาคมขนส่งให้สมบูรณ์ยิ่งขึ้น เพื่อลดต้นทุนและเพิ่มขีดความสามารถในการแข่งขัน</t>
    </r>
  </si>
  <si>
    <r>
      <t xml:space="preserve">ประเด็นการพัฒนาที่ 4 </t>
    </r>
    <r>
      <rPr>
        <sz val="16"/>
        <rFont val="TH SarabunPSK"/>
        <family val="2"/>
      </rPr>
      <t>ส่งเสริมกิจกรรมการท่องเที่ยวเชิงนิเวศ ประวัติศาสตร์ ศิลปวัฒนธรรม กีฬาและนันทนาการ โดยการพัฒนาแหล่งท่องเที่ยว ผู้ประกอบการ สินค้าและบริการ รวมทั้งส่งเสริมเทคโนโลยีดิจิทัลเพื่อการท่องเที่ยว</t>
    </r>
  </si>
  <si>
    <t xml:space="preserve">(2) ร้อยละที่เพิ่มขึ้นของจำนวนผู้เยี่ยมเยือน </t>
  </si>
  <si>
    <t>1.สำนักงานสาธารณสุขจังหวัดสมุทรปราการ 
2.ศูนย์อำนวยการป้องกันและปราบปรามยาเสพติดจังหวัดสมุทรปราการ
2. สำนักงานสาธาณสุขจังหวัดฯ
3. ที่ทำการปกครองจังหวัด
4. เรือนจำกลางสมุทรปราการ</t>
  </si>
  <si>
    <t>กิจกรรมที่ 3.13 จัดงานแสดงและจำหน่ายสินค้าผลิตภัณฑ์ด้านการเกษตร</t>
  </si>
  <si>
    <t>กิจกรรมหลักที่ 2.17 ส่งเสริมการท่องเที่ยวชุมชนในพื้นที่อำเภอเมืองสมุทรปราการ</t>
  </si>
  <si>
    <t>ที่ว่าการอำเภอเมืองสมุทรปราการ</t>
  </si>
  <si>
    <t>ที่ทำการปกครองอำเภอเมืองสมุทรปราการ</t>
  </si>
  <si>
    <t>กิจกรรมหลักที่ 4.1 การอำนวยความสะดวกและรักษาความปลอดภัยให้กับนักท่องเที่ยวและบุคคลสำคัญในแหล่งท่องเที่ยว</t>
  </si>
  <si>
    <t>กิจกรรมหลักที่ 4.2 พัฒนาเครือข่ายการเฝ้าระวังในการรักษาความปลอดภัยให้กับนักท่องเที่ยวและบุคคลสำคัญบริเวณท่าอากาศยานสนามบินสุวรรณภูมิ</t>
  </si>
  <si>
    <t>กิจกรรมหลักที่ 2.5 ท่องเที่ยวประวัติศาสตร์ ย้อนรอยเล่าขาน วิกฤตการณ์ ร.ศ. 112</t>
  </si>
  <si>
    <t>สำนักงานการท่องเที่ยวและกีฬาจังหวัดสมุทรปราการ</t>
  </si>
  <si>
    <t xml:space="preserve">กิจกรรมหลักที่ 2.19 เชฟชุมชนเพื่อยกระดับการท่องเที่ยวเชิงอาหารจังหวัดสมุทรปราการ </t>
  </si>
  <si>
    <t>กิจกรรมที่ 2.20 ต้นแบบเพื่อยกระดับการให้บริการของสถานประกอบการสู่มาตรฐานด้านความปลอดภัย ตามวิถีการท่องเที่ยวแนวใหม่ เพื่อมุ่งสู่การท่องเที่ยวคุณภาพสูง</t>
  </si>
  <si>
    <t>กิจกรรมหลักที่ 2.18 ส่งเสริมการท่องเที่ยวเชิงวัฒนธรรมและวิถีชีวิตชุมชนจังหวัดสมุทรปราการ</t>
  </si>
  <si>
    <t>กิจกรรมหลักที่ 2.16 ส่งเสริมการท่องเที่ยวเชิงกีฬา และนันทนาการ เพื่อรองรับการท่องเที่ยวชีวิตวิถีใหม่</t>
  </si>
  <si>
    <t xml:space="preserve">กิจกรรมหลักที่ 2.15 หมู่บ้านต้นแบบบริหารและจัดการพลังงานครบวงจรในชุมชน </t>
  </si>
  <si>
    <t>กิจกรรมหลักที่ 2.16 สถานีพลังงานชุมชนเพื่อพัฒนาเศรษฐกิจฐานราก จังหวัดสมุทรปราการ</t>
  </si>
  <si>
    <t xml:space="preserve">สนง.พลังงานจังหวัดสมุทรปราการ
</t>
  </si>
  <si>
    <t>กิจกรรมหลักที่ 2.17 รณรงค์ส่งเสริมการใช้พลังงานในบ้าน วัด โรงเรียน</t>
  </si>
  <si>
    <t>กิจกรรมหลักที่ 2.18 ติดตั้งพลังงานแสงอาทิตย์ผลิตพลังงานไฟฟ้าในหน่วยราขการ</t>
  </si>
  <si>
    <t>กิจกรรมหลักที่ 3.4 ส่งเสริมการผลิตสมุนไพรและพืชผักปลอดภัยจากสารพิษ</t>
  </si>
  <si>
    <t>กิจกรรมหลักที่ 3.5 ส่งเสริมการเพาะเลี้ยงชันโรงปลอดภัยสร้างรายได้</t>
  </si>
  <si>
    <t>ที่ทำการปกครองอำเภอบางพลี</t>
  </si>
  <si>
    <t xml:space="preserve">กิจกรรมหลักที่ 2.19 ขุดลอกคลองพร้อมกำจัดวัชพืชและผักตบชวาในคลอง  </t>
  </si>
  <si>
    <t xml:space="preserve">กิจกรรมหลักที่ 3.10 ฝึกอบรมทบทวนชุดรักษาความปลอดภัยหมู่บ้าน (ชรบ.) </t>
  </si>
  <si>
    <t>กิจกรรมหลักที่ 2.21 ส่งเสริมการท่องเที่ยวเชิงกีฬาเพื่อสุขภาพ</t>
  </si>
  <si>
    <t>กิจกรรมหลักที่ 3.3 ก่อสร้างประตูน้ำคลองบางปิ้ง พร้อมสถานีสูบน้ำ</t>
  </si>
  <si>
    <t>(2-5)</t>
  </si>
  <si>
    <t>(5) จำนวนผู้ประกอบการที่ผ่านการอบรมพัฒนาศักยภาพ (ราย)</t>
  </si>
  <si>
    <t>(6) จำนวนเกษตรกรเป้าหมายที่ได้รับการส่งเสริมเพิ่มมูลค่าด้วยนวัตกรรมเชิงพาณิชย์และทรัพย์สินทางปัญญา (ราย)</t>
  </si>
  <si>
    <t>(3) จำนวนผู้ประกอบการได้รับการพัฒนาขีดความสามารถในการแข่งขัน (ราย)</t>
  </si>
  <si>
    <t>(6) จำนวนที่เพิ่มขึ้นของถนนสายหลักและสายรองที่ได้รับการปรับปรุง/ซ่อมแซม (สาย)</t>
  </si>
  <si>
    <t>40:60-50:50</t>
  </si>
  <si>
    <t>(10) ร้อยละของผู้เรียนทุกกลุ่มการศึกษามีทักษะและคุณลักษณะในศตวรรษ ที่ 21 (3Rs 8Cs )</t>
  </si>
  <si>
    <t>(12) จำนวนชุมชนรอบโรงงานเป้าหมายที่มีรายได้เพิ่มขึ้น จากการสนับสนุนของโรงงานในแหล่งชุมชน (ชุมชน)</t>
  </si>
  <si>
    <t>(1) จำนวนที่เพิ่มขึ้นของถนนสายหลัก/สายรอง และสะพานที่ได้รับการพัฒนาและปรับปรุง/ซ่อมแซม (สาย)</t>
  </si>
  <si>
    <t>กิจกรรมที่ 3.14 ส่งเสริมการสร้างมูลค่าเพิ่มด้วยนวัตกรรมเชิงพาณิชย์และทรัพย์สินทางปัญญา</t>
  </si>
  <si>
    <t>กิจกรรมที่ 3.17 ส่งเสริมและพัฒนาสินค้าชุมชน Offline 2 Online (B2C)</t>
  </si>
  <si>
    <t>กิจกรรมที่ 3.19 ร้านอาหารวัตถุดิบปลอดภัยเลือกใช้สินค้า Q</t>
  </si>
  <si>
    <t>กิจกรรมที่ 3.20 อำนวยการและติดตามผลการดำเนินงาน</t>
  </si>
  <si>
    <t>กิจกรรมที่ 3.21 ส่งเสริมเครือข่ายการผลิต และแปรรูปสินค้า ผลิตภัณฑ์ OTOP ด้วยระบบแห่งพลังงานแสงอาทิตย์</t>
  </si>
  <si>
    <t>กิจกรรมที่ 3.22 ส่งเสริมการเลี้ยงปลายี่สกเทศเพื่อสร้างรายได้อย่างยั่งยืน</t>
  </si>
  <si>
    <t>(2) จำนวนโรงงานที่ได้รับการส่งเสริมและเพิ่มศักยภาพในการแข่งขันให้สามารถเพิ่มประสิทธิภาพและลดต้นทุนการผลิต (แห่ง)</t>
  </si>
  <si>
    <t xml:space="preserve">(3) การยกระดับการพัฒนาเมืองอุตสาหกรรมเชิงนิเวศ จ.สมุทรปราการ  (ระดับ)
</t>
  </si>
  <si>
    <t>กิจกรรมหลักที่ 3.12 พัฒนาศักยภาพผู้ประกอบการโรงฆ่าสัตว์และร้านจำหน่ายเนื้อสัตว์ภายในจังหวัดสมุทรปราการ</t>
  </si>
  <si>
    <t>กิจกรรมหลักที่ 3.1 ส่งเสริมการผลิตและ แปรรูปสินค้าข้าวปลอดภัยได้มาตรฐาน</t>
  </si>
  <si>
    <t>กิจกรรมหลักที่ 8.6 ก่อสร้างเขื่อน คสล.ป้องกันตลิ่งบริเวณวัดสร่างโศก หมู่ที่ 6 ตำบลคลองด่าน 
อำเภอบางบ่อ</t>
  </si>
  <si>
    <t>กิจกรรมหลักที่ 1.3 การสร้างและพัฒนาเครือข่ายอุตสาหกรรมรักษ์สิ่งแวดล้อมจังหวัดสมุทรปราการ</t>
  </si>
  <si>
    <t>กิจกรรมหลักที่ 1.4 ส่งเสริมผู้ประกอบการให้มีธรรมาภิบาลทางธุรกิจและสิ่งแวดล้อม</t>
  </si>
  <si>
    <r>
      <t>กิจกรรมหลักที่ 2.3 ส่งเสริมโรงงาน
อุตสาหกรรมให้มีความรับผิดชอบต่อสังคม และชุมชนอย่างยั่งยืน</t>
    </r>
    <r>
      <rPr>
        <sz val="15"/>
        <rFont val="TH SarabunPSK"/>
        <family val="2"/>
      </rPr>
      <t xml:space="preserve"> (CSR Beginner, CSR - DIW and CSR - DIW Continuous)</t>
    </r>
  </si>
  <si>
    <t>กิจกรรมหลักที่ 2.4 ส่งเสริมการเพิ่มพื้นที่ สีเขียว การจัดแนวป้องกันมลพิษ (buffer zone) ในพื้นที่พัฒนาเมือง</t>
  </si>
  <si>
    <t>กิจกรรมหลักที่ 2.10 ส่งเสริมมาตรฐาน Leather Working Group (LWG) เพื่อยกระดับการจัดการสิ่งแวดล้อม และผลิตภัณฑ์</t>
  </si>
  <si>
    <t>กิจกรรมหลักที่ 2.17 ศึกษาเพื่อปรับปรุง กฏ ระเบียบ ให้เอื้อต่อการพัฒนาเมืองอุตสาหกรรมเชิงนิเวศ</t>
  </si>
  <si>
    <t>กิจกรรมหลักที่ 4.1 ส่งเสริมและเผยแพร่ ผลิตภัณฑ์อุตสาหกรรมและผลิตภัณฑ์ชุมชน</t>
  </si>
  <si>
    <t>กิจกรรมหลักที่ 5.1 ส่งเสริมและเพิ่มขีด ความสามารถในการแข่งขันภาคอุตสาหกรรม</t>
  </si>
  <si>
    <t>กิจกรรมที่ 3.18 การส่งเสริมการบริโภคและการใช้วัตถุดิบสินค้า Q</t>
  </si>
  <si>
    <t>กิจกรรมหลักที่ 4.4 ส่งเสริมกิจกรรมกีฬา
เพื่อเสริมสร้างสุขภาพที่ดีให้กับประชาชน
ทุกกลุ่มวัย</t>
  </si>
  <si>
    <t xml:space="preserve">กิจกรรมหลักที่ 4.5 พัฒนา รพ.จตุรทิศและยกระดับสถานบริการสาธารณสุขรองรับการเข้าถึงบริการประชาชนในจังหวัดสมุทรปราการและเขตปริมณฑล ส่งเสริมมาตรฐษนมุ่งสู่ระดับสากล
</t>
  </si>
  <si>
    <t>กิจกรรมหลักที่ 4.6 แก้ไขปัญหาความเดือดร้อนของประชาชน เพื่ออำนวยความสะดวกและเพิ่มประสิทธิภาพในการให้บริการประชาชน</t>
  </si>
  <si>
    <t>กิจกรรมหลักที่ 4.7 ส่งเสริมกิจกรรมกีฬา      เพื่อเสริมสร้างสุขภาพที่ดีให้กับประชาชนทุกกลุ่มวัย</t>
  </si>
  <si>
    <t>ที่ทำการปกครองอำเภอ
บางพลี</t>
  </si>
  <si>
    <t>กิจกรรมหลักที่ 2.2 จัดกิจกรรมท่องเที่ยว แบบ “one day trip” และกิจกรรม เชิงศาสนา ศิลปวัฒนธรรม และเชิงสุขภาพ</t>
  </si>
  <si>
    <t>กิจกรรมหลักที่ 3.2 สร้างมูลค่าเพิ่มสินค้าและบริการด้านการท่องเที่ยวที่เป็น อัตลักษณ์ของพื้นที่</t>
  </si>
  <si>
    <t>ประเด็นการพัฒนาที่ 5 เสริมสร้างความปลอดภัยในชีวิต และทรัพย์สินของประชาชน โดยการพัฒนาระบบป้องกันและแก้ไขปัญหาภัยคุกคามด้านความมั่นคง รวมทั้งโรคอุบัติใหม่</t>
  </si>
  <si>
    <t>โครงการชลประทานสมุทรปราการ</t>
  </si>
  <si>
    <t>กิจกรรมหลักที่ 2.1 พัฒนาแหล่งท่องเที่ยว ที่เป็นประวัติศาสตร์ และศิลปวัฒนธรรม</t>
  </si>
  <si>
    <t>แบบฟอร์มการจัดทำแผนพัฒนาจังหวัด (พ.ศ 2566 – พ.ศ.2570) ประจำปีงบประมาณ พ.ศ. 2566</t>
  </si>
  <si>
    <t xml:space="preserve"> แบบฟอร์มการจัดทำแผนพัฒนาจังหวัด (พ.ศ 2566 – พ.ศ.2570) ประจำปีงบประมาณ พ.ศ. 2566</t>
  </si>
  <si>
    <t>1.สนง.แขวงทางหลวงสมุทรปราการ
2.สนง.แขวงทางหลวงชนบทสมุทรปราการ
3.สนง.ทางหลวงชนบทที่ 1
4.ที่ทำการปกครองอำเภอทุกอำเภอ
5.กระทรวงคมนาคม
6.อปท.ที่เกี่ยวข้อง</t>
  </si>
  <si>
    <t>1.สนง.แขวงทางหลวงชนบทสมุทรปราการ
2.สนง.ทางหลวงชนบทที่ 1
3.กระทรวงคมนาคม 
4.ที่ทำการปกครองอำเภอทุกอำเภอ
5.อปท.ที่เกี่ยวข้อง</t>
  </si>
  <si>
    <t xml:space="preserve">1.สนง.แขวงทางหลวงสมุทรปราการ
2.สนง.แขวงทางหลวงชนบทสมุทรปราการ
3.สนง.ทางหลวงชนบทที่ 1
</t>
  </si>
  <si>
    <t xml:space="preserve">กิจกรรมที่ 3.15 เชื่อมโยงสินค้าราคาประหยัด ลดค่าครองชีพ เพื่อประชาชนจังหวัดสมุทรปราการ
</t>
  </si>
  <si>
    <t>กิจกรรมที่ 3.16 ยกระดับผลิตภัณฑ์ปากน้ำสู่ตลาดโลก (เซลล์แมนปากน้ำ)</t>
  </si>
  <si>
    <t>กิจกรรมหลักที่ 1.2 การพัฒนาสร้างสรรค์นวัตกรรมใหม่ จากวัสดุที่ไม่ใช้แล้ว โดยเทคโนโลยีการผลิตที่สะอาด 3R</t>
  </si>
  <si>
    <t>8. โครงการที่ 8 สร้างเสริมระบบป้องกันและเฝ้าระวังภัยพิบัติทางธรรมชาติ เพื่อป้องกันการกัดเซาะชายฝั่ง และสนับสนุนระบบป้องกันน้ำท่วมจังหวัดสมุทรปราการ</t>
  </si>
  <si>
    <t>กิจกรรมหลักที่ 8.7 ปรับปรุงเสริมเขื่อนหินใหญ่ป้องกันน้ำทะเลกัดเซาะชายฝั่งทะเล หมู่ที่ 9  ตำบลคลองด่าน อำเภอบางบ่อ จังหวัดสมุทรปราการ</t>
  </si>
  <si>
    <t>สำนักงานการท่องเที่ยวกีฬาจังหวัดสมุทรปราการ</t>
  </si>
  <si>
    <t>กิจกรรมหลักที่ 2.23 การดำเนินงานด้านการพัฒนาเมืองอุตสาหกรรมเชิงนิเวศจังหวัดสมุทรปราการ</t>
  </si>
  <si>
    <t>กิจกรรมหลักที่ 2.24 ศึกษาและสำรวจโครงสร้างพื้นฐาน พื้นที่สีเขียวและการใช้ประโยชน์ที่ดิน เพื่อการวางแผนและออกแบบเมืองให้น่าอยู่ ประชาชนมีคุณภาพชีวิตที่ดี มีความปลอดภัย</t>
  </si>
  <si>
    <t>สำนักงานอุตสาหกรรมจังหวัดสมุทรปราการ</t>
  </si>
  <si>
    <t>1. โครงการที่ 1 ส่งเสริมภาคอุตสาหกรรมมี
ธรรมาภิบาลธุรกิจและเป็นมิตรกับสิ่งแวดล้อม</t>
  </si>
  <si>
    <t>1.สนง.สาธารณสุขจังหวัดสมุทรปราการ
2.กระทรวงสาธารณสุข 
3. ที่ทำการปกครองอำเภอทุกอำเภอ</t>
  </si>
  <si>
    <t>3. โครงการที่ 3 ส่งเสริมเส้นทางสินค้า OTOP และบริการเพื่อการท่องเที่ยวจังหวัดสมุทรปราการ</t>
  </si>
  <si>
    <t>1.ศูนย์อำนวยการป้องกันและปราบปรามยาเสพติดจังหวัดสมุทรปราการ
2. เรือนจำกลางจังหวัด
3. ที่ทำการปกครองจังหวัด</t>
  </si>
  <si>
    <t>กิจกรรมหลักที่ 6.1 การเพิ่มประสิทธิภาพทางการตลาดกลุ่มเครือข่ายผู้ประกอบการทางธุรกิจ Moc Biz Club</t>
  </si>
  <si>
    <t>2. โครงการที่ 2 พัฒนาโครงข่ายการคมนาคมคลัสเตอร์ภาคอุตสาหกรรมและระบบ
โลจิสติกส์เชื่อมโยงเส้นทางค้าหลัก</t>
  </si>
  <si>
    <t>กิจกรรมหลักที่ 2.1 ขยายช่องจราจร ถนนสายหลัก ถนนสายรอง</t>
  </si>
  <si>
    <t>กิจกรรมหลักที่ 2.2 ก่อสร้างแนวถนนทางหลวงเดิมและถนนตัดใหม่</t>
  </si>
  <si>
    <t>กิจกรรมหลักที่ 3.9 สนับสนุนชุดรักษาความปลอดภัยหมู่บ้านในการช่วยเหลือประชาชน (ชรบ.) อำเภอ
เมืองสมุทรปราการ</t>
  </si>
  <si>
    <t>กิจกรรมหลักที่ 1.7 พัฒนาเครือข่ายประชาสัมพันธ์ป้องกันและแก้ไขปัญหายาเสพติด</t>
  </si>
  <si>
    <t>กิจกรรมหลักที่ 2.16 วิจัยและพัฒนานวัตกรรมการขจัดมลพิษอุตสาหกรรม</t>
  </si>
  <si>
    <t xml:space="preserve">กิจกรรมหลักที่ 4.4 การจัดทำ
แผนแม่บทการพัฒนาระบบโครงสร้างพื้นฐานการคมนาคมขนส่งในพื้นที่จังหวัดสมุทรปราการ
</t>
  </si>
  <si>
    <t>กิจกรรมหลักที่ 6.4 การพัฒนาศักยภาพผู้ผลิต ผู้ประกอบการ OTOP เครือข่ายองค์ความรู้ KBO จังหวัด และการพัฒนาผลิตภัณฑ์ OTOP</t>
  </si>
  <si>
    <t>กิจกรรมหลักที่ 2.14 การดำเนินงานด้านการพัฒนาเมืองอุตสาหกรรมเชิงนิเวศจังหวัดสมุทราปราการ</t>
  </si>
  <si>
    <t>กิจกรรมหลักที่ 2.22 พัฒนาและฟื้นฟูแหล่งท่องเที่ยวของวิสาหกิจชุมชนบางปลานวัติวิถี (บ้านบางกะอี่) เชื่อมโยงการท่องเที่ยวชุมชน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</si>
</sst>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[$-D00041E]0"/>
    <numFmt numFmtId="189" formatCode="_-* #,##0.0_-;\-* #,##0.0_-;_-* &quot;-&quot;??_-;_-@_-"/>
    <numFmt numFmtId="190" formatCode="#,##0_ ;\-#,##0\ "/>
  </numFmts>
  <fonts count="3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i/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sz val="16"/>
      <color indexed="8"/>
      <name val="TH SarabunIT๙"/>
      <family val="2"/>
    </font>
    <font>
      <b/>
      <sz val="16"/>
      <color rgb="FF0070C0"/>
      <name val="TH SarabunIT๙"/>
      <family val="2"/>
    </font>
    <font>
      <sz val="16"/>
      <name val="TH SarabunIT๙"/>
      <family val="2"/>
    </font>
    <font>
      <sz val="16"/>
      <color rgb="FF0070C0"/>
      <name val="TH SarabunIT๙"/>
      <family val="2"/>
    </font>
    <font>
      <sz val="14"/>
      <color theme="1"/>
      <name val="TH SarabunIT๙"/>
      <family val="2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b/>
      <sz val="20"/>
      <color theme="1"/>
      <name val="TH SarabunIT๙"/>
      <family val="2"/>
    </font>
    <font>
      <sz val="15"/>
      <name val="TH SarabunIT๙"/>
      <family val="2"/>
    </font>
    <font>
      <b/>
      <sz val="15"/>
      <name val="TH SarabunIT๙"/>
      <family val="2"/>
    </font>
    <font>
      <sz val="10"/>
      <name val="Arial"/>
      <family val="2"/>
    </font>
    <font>
      <sz val="16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6"/>
      <name val="TH SarabunIT๙"/>
      <family val="2"/>
    </font>
    <font>
      <sz val="16"/>
      <name val="TH SarabunPSK"/>
      <family val="2"/>
    </font>
    <font>
      <sz val="14"/>
      <name val="TH SarabunPSK"/>
      <family val="2"/>
    </font>
    <font>
      <sz val="11"/>
      <name val="TH SarabunIT๙"/>
      <family val="2"/>
    </font>
    <font>
      <i/>
      <sz val="15"/>
      <name val="TH SarabunIT๙"/>
      <family val="2"/>
    </font>
    <font>
      <sz val="15"/>
      <name val="TH SarabunPSK"/>
      <family val="2"/>
    </font>
    <font>
      <b/>
      <sz val="16"/>
      <name val="TH SarabunPSK"/>
      <family val="2"/>
    </font>
    <font>
      <b/>
      <sz val="12"/>
      <name val="TH SarabunIT๙"/>
      <family val="2"/>
    </font>
    <font>
      <b/>
      <sz val="14"/>
      <name val="TH SarabunIT๙"/>
      <family val="2"/>
    </font>
    <font>
      <b/>
      <sz val="12"/>
      <color theme="1"/>
      <name val="TH SarabunIT๙"/>
      <family val="2"/>
    </font>
    <font>
      <b/>
      <sz val="15"/>
      <name val="TH SarabunPSK"/>
      <family val="2"/>
    </font>
    <font>
      <sz val="15.5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Tahoma"/>
      <family val="2"/>
      <charset val="222"/>
      <scheme val="minor"/>
    </font>
    <font>
      <b/>
      <u/>
      <sz val="16"/>
      <name val="TH SarabunPSK"/>
      <family val="2"/>
    </font>
    <font>
      <u/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3" fontId="8" fillId="2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2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3" fillId="0" borderId="0" xfId="0" applyFont="1"/>
    <xf numFmtId="0" fontId="2" fillId="0" borderId="0" xfId="0" applyFont="1" applyAlignment="1">
      <alignment horizontal="left"/>
    </xf>
    <xf numFmtId="1" fontId="2" fillId="0" borderId="5" xfId="0" applyNumberFormat="1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wrapText="1"/>
    </xf>
    <xf numFmtId="0" fontId="2" fillId="0" borderId="10" xfId="0" applyFont="1" applyBorder="1"/>
    <xf numFmtId="1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vertical="top" wrapText="1"/>
    </xf>
    <xf numFmtId="1" fontId="11" fillId="0" borderId="5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4" xfId="0" applyFont="1" applyBorder="1"/>
    <xf numFmtId="0" fontId="2" fillId="0" borderId="6" xfId="0" applyFont="1" applyBorder="1" applyAlignment="1">
      <alignment horizontal="left"/>
    </xf>
    <xf numFmtId="0" fontId="8" fillId="2" borderId="1" xfId="0" applyFont="1" applyFill="1" applyBorder="1" applyAlignment="1">
      <alignment vertical="top" wrapText="1"/>
    </xf>
    <xf numFmtId="0" fontId="2" fillId="0" borderId="0" xfId="0" applyFont="1" applyBorder="1"/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3" xfId="0" applyFont="1" applyBorder="1"/>
    <xf numFmtId="1" fontId="2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15" xfId="0" applyFont="1" applyBorder="1"/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readingOrder="1"/>
    </xf>
    <xf numFmtId="0" fontId="13" fillId="0" borderId="0" xfId="0" applyFont="1"/>
    <xf numFmtId="0" fontId="3" fillId="0" borderId="5" xfId="0" applyFont="1" applyBorder="1" applyAlignment="1">
      <alignment horizontal="center"/>
    </xf>
    <xf numFmtId="0" fontId="3" fillId="0" borderId="8" xfId="0" applyFont="1" applyBorder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 vertical="top" wrapText="1"/>
    </xf>
    <xf numFmtId="1" fontId="8" fillId="0" borderId="1" xfId="0" applyNumberFormat="1" applyFont="1" applyBorder="1" applyAlignment="1">
      <alignment vertical="top" wrapText="1"/>
    </xf>
    <xf numFmtId="3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4" fillId="0" borderId="1" xfId="0" applyFont="1" applyBorder="1" applyAlignment="1">
      <alignment vertical="top" wrapText="1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center"/>
    </xf>
    <xf numFmtId="187" fontId="12" fillId="3" borderId="1" xfId="0" applyNumberFormat="1" applyFont="1" applyFill="1" applyBorder="1"/>
    <xf numFmtId="1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187" fontId="8" fillId="0" borderId="1" xfId="1" applyNumberFormat="1" applyFont="1" applyBorder="1" applyAlignment="1">
      <alignment horizontal="right" vertical="top"/>
    </xf>
    <xf numFmtId="187" fontId="3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 vertical="top" wrapText="1"/>
    </xf>
    <xf numFmtId="187" fontId="6" fillId="0" borderId="1" xfId="1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 readingOrder="1"/>
    </xf>
    <xf numFmtId="0" fontId="14" fillId="0" borderId="1" xfId="0" applyFont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187" fontId="8" fillId="0" borderId="1" xfId="1" applyNumberFormat="1" applyFont="1" applyBorder="1" applyAlignment="1">
      <alignment horizontal="right" vertical="top" wrapText="1"/>
    </xf>
    <xf numFmtId="187" fontId="8" fillId="0" borderId="1" xfId="0" applyNumberFormat="1" applyFont="1" applyBorder="1" applyAlignment="1">
      <alignment horizontal="right" vertical="top"/>
    </xf>
    <xf numFmtId="3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top" wrapText="1"/>
    </xf>
    <xf numFmtId="3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right" vertical="top" wrapText="1"/>
    </xf>
    <xf numFmtId="0" fontId="8" fillId="0" borderId="5" xfId="0" applyFont="1" applyBorder="1" applyAlignment="1">
      <alignment horizontal="justify" vertical="top" wrapText="1"/>
    </xf>
    <xf numFmtId="0" fontId="8" fillId="0" borderId="2" xfId="0" applyFont="1" applyBorder="1" applyAlignment="1">
      <alignment vertical="top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3" fontId="8" fillId="0" borderId="9" xfId="0" applyNumberFormat="1" applyFont="1" applyBorder="1" applyAlignment="1">
      <alignment horizontal="right" vertical="top" wrapText="1"/>
    </xf>
    <xf numFmtId="0" fontId="8" fillId="0" borderId="0" xfId="0" applyFont="1" applyBorder="1"/>
    <xf numFmtId="188" fontId="8" fillId="0" borderId="1" xfId="0" applyNumberFormat="1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1" xfId="0" applyFont="1" applyBorder="1" applyAlignment="1">
      <alignment wrapText="1"/>
    </xf>
    <xf numFmtId="187" fontId="8" fillId="0" borderId="1" xfId="1" applyNumberFormat="1" applyFont="1" applyBorder="1" applyAlignment="1">
      <alignment horizontal="right" wrapText="1"/>
    </xf>
    <xf numFmtId="0" fontId="8" fillId="0" borderId="0" xfId="0" applyFont="1" applyAlignment="1">
      <alignment wrapText="1"/>
    </xf>
    <xf numFmtId="0" fontId="8" fillId="2" borderId="1" xfId="0" applyFont="1" applyFill="1" applyBorder="1" applyAlignment="1">
      <alignment horizontal="left" vertical="top" wrapText="1"/>
    </xf>
    <xf numFmtId="3" fontId="8" fillId="2" borderId="1" xfId="0" applyNumberFormat="1" applyFont="1" applyFill="1" applyBorder="1" applyAlignment="1">
      <alignment horizontal="right" vertical="top"/>
    </xf>
    <xf numFmtId="49" fontId="2" fillId="0" borderId="1" xfId="0" applyNumberFormat="1" applyFont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/>
    </xf>
    <xf numFmtId="3" fontId="8" fillId="0" borderId="1" xfId="0" applyNumberFormat="1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left"/>
    </xf>
    <xf numFmtId="1" fontId="11" fillId="0" borderId="5" xfId="0" applyNumberFormat="1" applyFont="1" applyBorder="1" applyAlignment="1">
      <alignment horizontal="left" vertical="top" wrapText="1"/>
    </xf>
    <xf numFmtId="1" fontId="11" fillId="0" borderId="2" xfId="0" applyNumberFormat="1" applyFont="1" applyBorder="1" applyAlignment="1">
      <alignment horizontal="left" vertical="top" wrapText="1"/>
    </xf>
    <xf numFmtId="1" fontId="11" fillId="0" borderId="9" xfId="0" applyNumberFormat="1" applyFont="1" applyBorder="1" applyAlignment="1">
      <alignment horizontal="left" vertical="top" wrapText="1"/>
    </xf>
    <xf numFmtId="1" fontId="11" fillId="0" borderId="8" xfId="0" applyNumberFormat="1" applyFont="1" applyBorder="1" applyAlignment="1">
      <alignment horizontal="center" vertical="top" wrapText="1"/>
    </xf>
    <xf numFmtId="49" fontId="11" fillId="0" borderId="9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49" fontId="11" fillId="0" borderId="5" xfId="0" applyNumberFormat="1" applyFont="1" applyBorder="1" applyAlignment="1">
      <alignment vertical="top" wrapText="1"/>
    </xf>
    <xf numFmtId="49" fontId="11" fillId="0" borderId="5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vertical="top" wrapText="1"/>
    </xf>
    <xf numFmtId="1" fontId="11" fillId="0" borderId="9" xfId="0" applyNumberFormat="1" applyFont="1" applyBorder="1" applyAlignment="1">
      <alignment horizontal="center" vertical="top" wrapText="1"/>
    </xf>
    <xf numFmtId="1" fontId="11" fillId="0" borderId="8" xfId="0" applyNumberFormat="1" applyFont="1" applyBorder="1" applyAlignment="1">
      <alignment horizontal="left" vertical="top" wrapText="1"/>
    </xf>
    <xf numFmtId="0" fontId="11" fillId="0" borderId="8" xfId="0" applyFont="1" applyBorder="1" applyAlignment="1">
      <alignment horizontal="left" wrapText="1"/>
    </xf>
    <xf numFmtId="1" fontId="11" fillId="0" borderId="1" xfId="0" applyNumberFormat="1" applyFont="1" applyBorder="1" applyAlignment="1">
      <alignment horizontal="left" vertical="top" wrapText="1"/>
    </xf>
    <xf numFmtId="0" fontId="8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3" fontId="15" fillId="0" borderId="1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3" fontId="14" fillId="0" borderId="1" xfId="0" applyNumberFormat="1" applyFont="1" applyBorder="1"/>
    <xf numFmtId="0" fontId="14" fillId="0" borderId="0" xfId="0" applyFont="1"/>
    <xf numFmtId="187" fontId="14" fillId="0" borderId="1" xfId="1" applyNumberFormat="1" applyFont="1" applyBorder="1"/>
    <xf numFmtId="187" fontId="15" fillId="0" borderId="1" xfId="0" applyNumberFormat="1" applyFont="1" applyBorder="1" applyAlignment="1">
      <alignment vertical="top"/>
    </xf>
    <xf numFmtId="3" fontId="14" fillId="0" borderId="1" xfId="0" applyNumberFormat="1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87" fontId="15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187" fontId="11" fillId="0" borderId="1" xfId="1" applyNumberFormat="1" applyFont="1" applyBorder="1"/>
    <xf numFmtId="3" fontId="11" fillId="0" borderId="1" xfId="0" applyNumberFormat="1" applyFont="1" applyBorder="1"/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187" fontId="12" fillId="0" borderId="1" xfId="1" applyNumberFormat="1" applyFont="1" applyBorder="1" applyAlignment="1">
      <alignment horizontal="center" vertical="top"/>
    </xf>
    <xf numFmtId="189" fontId="11" fillId="0" borderId="1" xfId="1" applyNumberFormat="1" applyFont="1" applyBorder="1"/>
    <xf numFmtId="0" fontId="12" fillId="0" borderId="1" xfId="0" applyFont="1" applyBorder="1" applyAlignment="1">
      <alignment vertical="top"/>
    </xf>
    <xf numFmtId="187" fontId="12" fillId="0" borderId="1" xfId="0" applyNumberFormat="1" applyFont="1" applyBorder="1" applyAlignment="1">
      <alignment vertical="top"/>
    </xf>
    <xf numFmtId="3" fontId="11" fillId="0" borderId="1" xfId="0" applyNumberFormat="1" applyFont="1" applyBorder="1"/>
    <xf numFmtId="0" fontId="12" fillId="3" borderId="1" xfId="0" applyFont="1" applyFill="1" applyBorder="1" applyAlignment="1">
      <alignment horizontal="right"/>
    </xf>
    <xf numFmtId="0" fontId="15" fillId="0" borderId="1" xfId="0" applyFont="1" applyBorder="1" applyAlignment="1">
      <alignment wrapText="1"/>
    </xf>
    <xf numFmtId="0" fontId="8" fillId="2" borderId="0" xfId="0" applyFont="1" applyFill="1"/>
    <xf numFmtId="0" fontId="14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 wrapText="1"/>
    </xf>
    <xf numFmtId="0" fontId="2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15" xfId="0" applyFont="1" applyFill="1" applyBorder="1"/>
    <xf numFmtId="0" fontId="8" fillId="2" borderId="12" xfId="0" applyFont="1" applyFill="1" applyBorder="1" applyAlignment="1">
      <alignment horizontal="center" vertical="top"/>
    </xf>
    <xf numFmtId="2" fontId="14" fillId="0" borderId="1" xfId="0" applyNumberFormat="1" applyFont="1" applyBorder="1" applyAlignment="1">
      <alignment vertical="top" wrapText="1"/>
    </xf>
    <xf numFmtId="0" fontId="14" fillId="0" borderId="1" xfId="0" applyFont="1" applyFill="1" applyBorder="1" applyAlignment="1">
      <alignment horizontal="left" vertical="top" wrapText="1"/>
    </xf>
    <xf numFmtId="187" fontId="14" fillId="0" borderId="1" xfId="1" applyNumberFormat="1" applyFont="1" applyBorder="1" applyAlignment="1">
      <alignment horizontal="justify" vertical="top" wrapText="1"/>
    </xf>
    <xf numFmtId="0" fontId="14" fillId="0" borderId="8" xfId="0" applyFont="1" applyBorder="1" applyAlignment="1">
      <alignment vertical="top" wrapText="1"/>
    </xf>
    <xf numFmtId="0" fontId="11" fillId="2" borderId="0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center" vertical="top"/>
    </xf>
    <xf numFmtId="0" fontId="17" fillId="0" borderId="0" xfId="0" applyFont="1" applyAlignment="1">
      <alignment vertical="top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2" fillId="6" borderId="5" xfId="0" applyFont="1" applyFill="1" applyBorder="1" applyAlignment="1">
      <alignment horizontal="center" vertical="top"/>
    </xf>
    <xf numFmtId="0" fontId="2" fillId="6" borderId="9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 wrapText="1"/>
    </xf>
    <xf numFmtId="0" fontId="2" fillId="6" borderId="0" xfId="0" applyFont="1" applyFill="1"/>
    <xf numFmtId="0" fontId="2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top" wrapText="1"/>
    </xf>
    <xf numFmtId="3" fontId="8" fillId="0" borderId="8" xfId="0" applyNumberFormat="1" applyFont="1" applyBorder="1" applyAlignment="1">
      <alignment horizontal="right" vertical="top" wrapText="1"/>
    </xf>
    <xf numFmtId="0" fontId="3" fillId="2" borderId="0" xfId="0" applyFont="1" applyFill="1"/>
    <xf numFmtId="0" fontId="12" fillId="2" borderId="12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1" fontId="2" fillId="2" borderId="5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justify" vertical="top" wrapText="1"/>
    </xf>
    <xf numFmtId="187" fontId="17" fillId="0" borderId="1" xfId="1" applyNumberFormat="1" applyFont="1" applyBorder="1" applyAlignment="1">
      <alignment horizontal="justify" vertical="top" wrapText="1"/>
    </xf>
    <xf numFmtId="187" fontId="17" fillId="4" borderId="1" xfId="1" applyNumberFormat="1" applyFont="1" applyFill="1" applyBorder="1" applyAlignment="1">
      <alignment horizontal="justify" vertical="top" wrapText="1"/>
    </xf>
    <xf numFmtId="187" fontId="14" fillId="4" borderId="1" xfId="1" applyNumberFormat="1" applyFont="1" applyFill="1" applyBorder="1" applyAlignment="1">
      <alignment horizontal="justify" vertical="top" wrapText="1"/>
    </xf>
    <xf numFmtId="0" fontId="8" fillId="2" borderId="0" xfId="0" applyFont="1" applyFill="1" applyAlignment="1">
      <alignment horizontal="left" vertical="top"/>
    </xf>
    <xf numFmtId="187" fontId="8" fillId="2" borderId="1" xfId="1" applyNumberFormat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left" vertical="center" wrapText="1"/>
    </xf>
    <xf numFmtId="187" fontId="8" fillId="0" borderId="1" xfId="1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0" borderId="8" xfId="0" applyFont="1" applyBorder="1" applyAlignment="1">
      <alignment vertical="top" wrapText="1"/>
    </xf>
    <xf numFmtId="187" fontId="8" fillId="2" borderId="1" xfId="0" applyNumberFormat="1" applyFont="1" applyFill="1" applyBorder="1" applyAlignment="1">
      <alignment horizontal="left" vertical="top" wrapText="1"/>
    </xf>
    <xf numFmtId="3" fontId="14" fillId="2" borderId="1" xfId="0" applyNumberFormat="1" applyFont="1" applyFill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 wrapText="1"/>
    </xf>
    <xf numFmtId="3" fontId="8" fillId="2" borderId="1" xfId="0" applyNumberFormat="1" applyFont="1" applyFill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/>
    </xf>
    <xf numFmtId="3" fontId="8" fillId="2" borderId="1" xfId="0" applyNumberFormat="1" applyFont="1" applyFill="1" applyBorder="1" applyAlignment="1">
      <alignment horizontal="right" vertical="top"/>
    </xf>
    <xf numFmtId="187" fontId="8" fillId="2" borderId="1" xfId="1" applyNumberFormat="1" applyFont="1" applyFill="1" applyBorder="1" applyAlignment="1">
      <alignment horizontal="right" vertical="top"/>
    </xf>
    <xf numFmtId="187" fontId="8" fillId="0" borderId="1" xfId="0" applyNumberFormat="1" applyFont="1" applyBorder="1" applyAlignment="1">
      <alignment horizontal="left" vertical="top"/>
    </xf>
    <xf numFmtId="187" fontId="8" fillId="2" borderId="1" xfId="0" applyNumberFormat="1" applyFont="1" applyFill="1" applyBorder="1" applyAlignment="1">
      <alignment horizontal="left" vertical="top"/>
    </xf>
    <xf numFmtId="187" fontId="8" fillId="0" borderId="1" xfId="1" applyNumberFormat="1" applyFont="1" applyBorder="1" applyAlignment="1">
      <alignment horizontal="left" vertical="top"/>
    </xf>
    <xf numFmtId="187" fontId="8" fillId="2" borderId="1" xfId="1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readingOrder="1"/>
    </xf>
    <xf numFmtId="0" fontId="20" fillId="0" borderId="1" xfId="0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3" fontId="21" fillId="0" borderId="1" xfId="0" applyNumberFormat="1" applyFont="1" applyFill="1" applyBorder="1" applyAlignment="1">
      <alignment horizontal="center" vertical="top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 vertical="top"/>
    </xf>
    <xf numFmtId="0" fontId="19" fillId="0" borderId="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8" fillId="0" borderId="10" xfId="0" applyFont="1" applyBorder="1"/>
    <xf numFmtId="0" fontId="15" fillId="0" borderId="12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9" fillId="0" borderId="8" xfId="0" applyFont="1" applyBorder="1" applyAlignment="1">
      <alignment vertical="top" wrapText="1"/>
    </xf>
    <xf numFmtId="0" fontId="14" fillId="2" borderId="0" xfId="0" applyFont="1" applyFill="1"/>
    <xf numFmtId="1" fontId="14" fillId="0" borderId="5" xfId="0" applyNumberFormat="1" applyFont="1" applyBorder="1" applyAlignment="1">
      <alignment horizontal="left" vertical="top" wrapText="1"/>
    </xf>
    <xf numFmtId="1" fontId="14" fillId="0" borderId="5" xfId="0" applyNumberFormat="1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vertical="top" wrapText="1"/>
    </xf>
    <xf numFmtId="1" fontId="14" fillId="0" borderId="2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49" fontId="14" fillId="0" borderId="4" xfId="0" applyNumberFormat="1" applyFont="1" applyBorder="1" applyAlignment="1">
      <alignment vertical="top" wrapText="1"/>
    </xf>
    <xf numFmtId="0" fontId="14" fillId="2" borderId="0" xfId="0" applyFont="1" applyFill="1" applyAlignment="1">
      <alignment horizontal="left"/>
    </xf>
    <xf numFmtId="1" fontId="14" fillId="0" borderId="1" xfId="0" applyNumberFormat="1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8" fillId="2" borderId="6" xfId="0" applyFont="1" applyFill="1" applyBorder="1" applyAlignment="1">
      <alignment horizontal="left"/>
    </xf>
    <xf numFmtId="1" fontId="8" fillId="0" borderId="8" xfId="0" applyNumberFormat="1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8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8" fillId="6" borderId="5" xfId="0" applyFont="1" applyFill="1" applyBorder="1" applyAlignment="1">
      <alignment horizontal="center" vertical="top"/>
    </xf>
    <xf numFmtId="0" fontId="8" fillId="6" borderId="0" xfId="0" applyFont="1" applyFill="1"/>
    <xf numFmtId="0" fontId="8" fillId="6" borderId="8" xfId="0" applyFont="1" applyFill="1" applyBorder="1" applyAlignment="1">
      <alignment horizontal="center" vertical="top"/>
    </xf>
    <xf numFmtId="0" fontId="14" fillId="6" borderId="1" xfId="0" applyFont="1" applyFill="1" applyBorder="1" applyAlignment="1">
      <alignment horizontal="center" vertical="top"/>
    </xf>
    <xf numFmtId="0" fontId="15" fillId="6" borderId="1" xfId="0" applyFont="1" applyFill="1" applyBorder="1" applyAlignment="1">
      <alignment horizontal="center" vertical="top" wrapText="1"/>
    </xf>
    <xf numFmtId="0" fontId="23" fillId="6" borderId="1" xfId="0" applyFont="1" applyFill="1" applyBorder="1" applyAlignment="1">
      <alignment horizontal="center" vertical="top" wrapText="1"/>
    </xf>
    <xf numFmtId="0" fontId="15" fillId="6" borderId="8" xfId="0" applyFont="1" applyFill="1" applyBorder="1" applyAlignment="1">
      <alignment horizontal="center" vertical="top" wrapText="1"/>
    </xf>
    <xf numFmtId="0" fontId="14" fillId="6" borderId="0" xfId="0" applyFont="1" applyFill="1"/>
    <xf numFmtId="0" fontId="14" fillId="0" borderId="1" xfId="0" applyFont="1" applyBorder="1" applyAlignment="1">
      <alignment horizontal="center" vertical="top"/>
    </xf>
    <xf numFmtId="3" fontId="14" fillId="0" borderId="1" xfId="1" applyNumberFormat="1" applyFont="1" applyBorder="1" applyAlignment="1">
      <alignment horizontal="right" vertical="top" wrapText="1"/>
    </xf>
    <xf numFmtId="3" fontId="14" fillId="2" borderId="1" xfId="1" applyNumberFormat="1" applyFont="1" applyFill="1" applyBorder="1" applyAlignment="1">
      <alignment horizontal="right" vertical="top" wrapText="1"/>
    </xf>
    <xf numFmtId="0" fontId="14" fillId="0" borderId="1" xfId="0" applyFont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vertical="top"/>
    </xf>
    <xf numFmtId="0" fontId="15" fillId="3" borderId="1" xfId="0" applyFont="1" applyFill="1" applyBorder="1" applyAlignment="1">
      <alignment horizontal="center" vertical="top"/>
    </xf>
    <xf numFmtId="187" fontId="15" fillId="3" borderId="1" xfId="0" applyNumberFormat="1" applyFont="1" applyFill="1" applyBorder="1" applyAlignment="1">
      <alignment horizontal="center" vertical="top"/>
    </xf>
    <xf numFmtId="187" fontId="14" fillId="0" borderId="1" xfId="1" applyNumberFormat="1" applyFont="1" applyBorder="1" applyAlignment="1">
      <alignment horizontal="right" vertical="top" wrapText="1"/>
    </xf>
    <xf numFmtId="187" fontId="14" fillId="2" borderId="1" xfId="1" applyNumberFormat="1" applyFont="1" applyFill="1" applyBorder="1" applyAlignment="1">
      <alignment horizontal="right" vertical="top" wrapText="1"/>
    </xf>
    <xf numFmtId="3" fontId="14" fillId="0" borderId="1" xfId="0" applyNumberFormat="1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0" fontId="24" fillId="0" borderId="1" xfId="0" applyFont="1" applyBorder="1" applyAlignment="1">
      <alignment horizontal="left" vertical="top" wrapText="1"/>
    </xf>
    <xf numFmtId="3" fontId="24" fillId="0" borderId="1" xfId="0" applyNumberFormat="1" applyFont="1" applyBorder="1" applyAlignment="1">
      <alignment horizontal="center" vertical="top"/>
    </xf>
    <xf numFmtId="3" fontId="24" fillId="2" borderId="1" xfId="0" applyNumberFormat="1" applyFont="1" applyFill="1" applyBorder="1" applyAlignment="1">
      <alignment horizontal="center" vertical="top"/>
    </xf>
    <xf numFmtId="0" fontId="20" fillId="0" borderId="1" xfId="0" applyFont="1" applyBorder="1" applyAlignment="1">
      <alignment horizontal="left" vertical="top" wrapText="1"/>
    </xf>
    <xf numFmtId="3" fontId="20" fillId="0" borderId="1" xfId="0" applyNumberFormat="1" applyFont="1" applyBorder="1" applyAlignment="1">
      <alignment horizontal="center" vertical="top"/>
    </xf>
    <xf numFmtId="3" fontId="20" fillId="2" borderId="1" xfId="0" applyNumberFormat="1" applyFont="1" applyFill="1" applyBorder="1" applyAlignment="1">
      <alignment horizontal="center" vertical="top"/>
    </xf>
    <xf numFmtId="3" fontId="14" fillId="0" borderId="1" xfId="0" applyNumberFormat="1" applyFont="1" applyBorder="1" applyAlignment="1">
      <alignment horizontal="right" vertical="top"/>
    </xf>
    <xf numFmtId="3" fontId="14" fillId="2" borderId="1" xfId="0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vertical="top" wrapText="1"/>
    </xf>
    <xf numFmtId="3" fontId="14" fillId="0" borderId="1" xfId="0" applyNumberFormat="1" applyFont="1" applyFill="1" applyBorder="1" applyAlignment="1">
      <alignment horizontal="center" vertical="top" wrapText="1"/>
    </xf>
    <xf numFmtId="3" fontId="14" fillId="0" borderId="1" xfId="0" applyNumberFormat="1" applyFont="1" applyFill="1" applyBorder="1" applyAlignment="1">
      <alignment horizontal="right" vertical="top"/>
    </xf>
    <xf numFmtId="0" fontId="14" fillId="0" borderId="0" xfId="0" applyFont="1" applyFill="1" applyAlignment="1">
      <alignment vertical="top"/>
    </xf>
    <xf numFmtId="0" fontId="14" fillId="0" borderId="1" xfId="0" applyFont="1" applyFill="1" applyBorder="1" applyAlignment="1">
      <alignment horizontal="right" vertical="top"/>
    </xf>
    <xf numFmtId="0" fontId="14" fillId="2" borderId="1" xfId="0" applyFont="1" applyFill="1" applyBorder="1" applyAlignment="1">
      <alignment horizontal="right" vertical="top"/>
    </xf>
    <xf numFmtId="0" fontId="14" fillId="0" borderId="1" xfId="0" applyFont="1" applyBorder="1" applyAlignment="1">
      <alignment horizontal="left" vertical="top" wrapText="1" shrinkToFit="1"/>
    </xf>
    <xf numFmtId="0" fontId="14" fillId="0" borderId="1" xfId="0" applyFont="1" applyBorder="1" applyAlignment="1">
      <alignment horizontal="right" vertical="top"/>
    </xf>
    <xf numFmtId="0" fontId="14" fillId="0" borderId="1" xfId="0" applyFont="1" applyBorder="1" applyAlignment="1">
      <alignment horizontal="justify" vertical="top" wrapText="1"/>
    </xf>
    <xf numFmtId="43" fontId="14" fillId="0" borderId="1" xfId="1" applyFont="1" applyBorder="1" applyAlignment="1">
      <alignment horizontal="justify" vertical="top" wrapText="1"/>
    </xf>
    <xf numFmtId="43" fontId="14" fillId="2" borderId="1" xfId="1" applyFont="1" applyFill="1" applyBorder="1" applyAlignment="1">
      <alignment horizontal="justify" vertical="top" wrapText="1"/>
    </xf>
    <xf numFmtId="4" fontId="14" fillId="0" borderId="1" xfId="0" applyNumberFormat="1" applyFont="1" applyBorder="1" applyAlignment="1">
      <alignment horizontal="right" vertical="top" wrapText="1"/>
    </xf>
    <xf numFmtId="4" fontId="14" fillId="2" borderId="1" xfId="0" applyNumberFormat="1" applyFont="1" applyFill="1" applyBorder="1" applyAlignment="1">
      <alignment horizontal="right" vertical="top" wrapText="1"/>
    </xf>
    <xf numFmtId="3" fontId="14" fillId="0" borderId="1" xfId="1" applyNumberFormat="1" applyFont="1" applyBorder="1" applyAlignment="1">
      <alignment vertical="top" wrapText="1"/>
    </xf>
    <xf numFmtId="3" fontId="14" fillId="2" borderId="1" xfId="1" applyNumberFormat="1" applyFont="1" applyFill="1" applyBorder="1" applyAlignment="1">
      <alignment vertical="top" wrapText="1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top"/>
    </xf>
    <xf numFmtId="49" fontId="14" fillId="0" borderId="1" xfId="0" applyNumberFormat="1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vertical="top" wrapText="1"/>
    </xf>
    <xf numFmtId="3" fontId="14" fillId="2" borderId="1" xfId="0" applyNumberFormat="1" applyFont="1" applyFill="1" applyBorder="1" applyAlignment="1">
      <alignment vertical="top" wrapText="1"/>
    </xf>
    <xf numFmtId="0" fontId="20" fillId="0" borderId="1" xfId="0" applyFont="1" applyBorder="1" applyAlignment="1">
      <alignment horizontal="left" vertical="top" wrapText="1" shrinkToFit="1"/>
    </xf>
    <xf numFmtId="0" fontId="8" fillId="0" borderId="1" xfId="0" applyFont="1" applyBorder="1"/>
    <xf numFmtId="3" fontId="21" fillId="0" borderId="1" xfId="0" applyNumberFormat="1" applyFont="1" applyBorder="1" applyAlignment="1">
      <alignment horizontal="center" vertical="top"/>
    </xf>
    <xf numFmtId="0" fontId="20" fillId="0" borderId="1" xfId="0" applyFont="1" applyBorder="1" applyAlignment="1">
      <alignment horizontal="left" vertical="center" wrapText="1" shrinkToFit="1"/>
    </xf>
    <xf numFmtId="3" fontId="21" fillId="2" borderId="1" xfId="0" applyNumberFormat="1" applyFont="1" applyFill="1" applyBorder="1" applyAlignment="1">
      <alignment horizontal="center" vertical="top"/>
    </xf>
    <xf numFmtId="3" fontId="21" fillId="2" borderId="1" xfId="0" applyNumberFormat="1" applyFont="1" applyFill="1" applyBorder="1" applyAlignment="1">
      <alignment horizontal="center" vertical="top" wrapText="1"/>
    </xf>
    <xf numFmtId="3" fontId="21" fillId="0" borderId="1" xfId="0" applyNumberFormat="1" applyFont="1" applyBorder="1" applyAlignment="1">
      <alignment horizontal="center" vertical="top" wrapText="1"/>
    </xf>
    <xf numFmtId="0" fontId="20" fillId="0" borderId="16" xfId="0" applyFont="1" applyFill="1" applyBorder="1" applyAlignment="1">
      <alignment vertical="top" wrapText="1"/>
    </xf>
    <xf numFmtId="187" fontId="8" fillId="0" borderId="1" xfId="0" applyNumberFormat="1" applyFont="1" applyBorder="1" applyAlignment="1">
      <alignment horizontal="right" vertical="top" wrapText="1"/>
    </xf>
    <xf numFmtId="187" fontId="8" fillId="2" borderId="1" xfId="0" applyNumberFormat="1" applyFont="1" applyFill="1" applyBorder="1" applyAlignment="1">
      <alignment horizontal="right" vertical="top" wrapText="1"/>
    </xf>
    <xf numFmtId="1" fontId="8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9" fillId="0" borderId="13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8" fillId="2" borderId="8" xfId="0" applyFont="1" applyFill="1" applyBorder="1" applyAlignment="1">
      <alignment horizontal="center" vertical="top"/>
    </xf>
    <xf numFmtId="0" fontId="17" fillId="0" borderId="8" xfId="0" applyFont="1" applyBorder="1" applyAlignment="1">
      <alignment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justify" vertical="top" wrapText="1"/>
    </xf>
    <xf numFmtId="187" fontId="17" fillId="0" borderId="8" xfId="1" applyNumberFormat="1" applyFont="1" applyBorder="1" applyAlignment="1">
      <alignment horizontal="justify" vertical="top" wrapText="1"/>
    </xf>
    <xf numFmtId="0" fontId="17" fillId="0" borderId="8" xfId="0" applyFont="1" applyBorder="1" applyAlignment="1">
      <alignment horizontal="justify" vertical="top" wrapText="1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187" fontId="19" fillId="3" borderId="1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8" fillId="2" borderId="0" xfId="0" applyFont="1" applyFill="1" applyBorder="1" applyAlignment="1">
      <alignment horizontal="left"/>
    </xf>
    <xf numFmtId="1" fontId="8" fillId="0" borderId="3" xfId="0" applyNumberFormat="1" applyFont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left" vertical="top" wrapText="1"/>
    </xf>
    <xf numFmtId="0" fontId="22" fillId="0" borderId="3" xfId="0" applyFont="1" applyBorder="1" applyAlignment="1">
      <alignment horizontal="left"/>
    </xf>
    <xf numFmtId="1" fontId="8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left" wrapText="1"/>
    </xf>
    <xf numFmtId="0" fontId="17" fillId="0" borderId="8" xfId="0" applyFont="1" applyBorder="1" applyAlignment="1">
      <alignment horizontal="left" vertical="top" wrapText="1" readingOrder="1"/>
    </xf>
    <xf numFmtId="0" fontId="17" fillId="0" borderId="8" xfId="0" applyFont="1" applyBorder="1" applyAlignment="1">
      <alignment horizontal="center" vertical="top"/>
    </xf>
    <xf numFmtId="187" fontId="17" fillId="0" borderId="8" xfId="1" applyNumberFormat="1" applyFont="1" applyBorder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17" fillId="4" borderId="8" xfId="0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center" vertical="top"/>
    </xf>
    <xf numFmtId="0" fontId="19" fillId="3" borderId="1" xfId="0" applyFont="1" applyFill="1" applyBorder="1" applyAlignment="1">
      <alignment horizontal="left" vertical="top"/>
    </xf>
    <xf numFmtId="187" fontId="19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justify" vertical="top"/>
    </xf>
    <xf numFmtId="0" fontId="3" fillId="3" borderId="1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2" fillId="5" borderId="8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top" wrapText="1"/>
    </xf>
    <xf numFmtId="187" fontId="2" fillId="0" borderId="1" xfId="1" applyNumberFormat="1" applyFont="1" applyBorder="1" applyAlignment="1">
      <alignment horizontal="center" vertical="top" wrapText="1"/>
    </xf>
    <xf numFmtId="187" fontId="2" fillId="0" borderId="1" xfId="1" applyNumberFormat="1" applyFont="1" applyBorder="1" applyAlignment="1">
      <alignment horizontal="justify" vertical="top" wrapText="1"/>
    </xf>
    <xf numFmtId="187" fontId="2" fillId="0" borderId="1" xfId="0" applyNumberFormat="1" applyFont="1" applyBorder="1" applyAlignment="1">
      <alignment horizontal="center" vertical="top" wrapText="1"/>
    </xf>
    <xf numFmtId="187" fontId="8" fillId="0" borderId="1" xfId="1" applyNumberFormat="1" applyFont="1" applyBorder="1"/>
    <xf numFmtId="0" fontId="3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187" fontId="8" fillId="0" borderId="1" xfId="1" applyNumberFormat="1" applyFont="1" applyBorder="1" applyAlignment="1">
      <alignment horizontal="justify" vertical="top" wrapText="1"/>
    </xf>
    <xf numFmtId="0" fontId="8" fillId="2" borderId="5" xfId="0" applyFont="1" applyFill="1" applyBorder="1" applyAlignment="1">
      <alignment horizontal="center" vertical="top"/>
    </xf>
    <xf numFmtId="0" fontId="8" fillId="5" borderId="5" xfId="0" applyFont="1" applyFill="1" applyBorder="1" applyAlignment="1">
      <alignment horizontal="center" vertical="top"/>
    </xf>
    <xf numFmtId="0" fontId="8" fillId="5" borderId="8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0" fontId="2" fillId="0" borderId="0" xfId="0" applyFont="1" applyFill="1"/>
    <xf numFmtId="0" fontId="2" fillId="5" borderId="9" xfId="0" applyFont="1" applyFill="1" applyBorder="1" applyAlignment="1">
      <alignment horizontal="center" vertical="top"/>
    </xf>
    <xf numFmtId="0" fontId="8" fillId="0" borderId="8" xfId="0" applyFont="1" applyBorder="1" applyAlignment="1">
      <alignment horizontal="center" vertical="top" wrapText="1"/>
    </xf>
    <xf numFmtId="0" fontId="8" fillId="0" borderId="0" xfId="0" applyFont="1" applyFill="1"/>
    <xf numFmtId="0" fontId="14" fillId="0" borderId="1" xfId="0" applyFont="1" applyFill="1" applyBorder="1" applyAlignment="1">
      <alignment horizontal="center" vertical="top"/>
    </xf>
    <xf numFmtId="0" fontId="14" fillId="0" borderId="0" xfId="0" applyFont="1" applyFill="1"/>
    <xf numFmtId="0" fontId="14" fillId="5" borderId="1" xfId="0" applyFont="1" applyFill="1" applyBorder="1" applyAlignment="1">
      <alignment horizontal="center" vertical="top"/>
    </xf>
    <xf numFmtId="0" fontId="15" fillId="5" borderId="1" xfId="0" applyFont="1" applyFill="1" applyBorder="1" applyAlignment="1">
      <alignment horizontal="center" vertical="top" wrapText="1"/>
    </xf>
    <xf numFmtId="0" fontId="23" fillId="5" borderId="1" xfId="0" applyFont="1" applyFill="1" applyBorder="1" applyAlignment="1">
      <alignment horizontal="center" vertical="top" wrapText="1"/>
    </xf>
    <xf numFmtId="0" fontId="15" fillId="5" borderId="8" xfId="0" applyFont="1" applyFill="1" applyBorder="1" applyAlignment="1">
      <alignment horizontal="center" vertical="top" wrapText="1"/>
    </xf>
    <xf numFmtId="2" fontId="14" fillId="0" borderId="1" xfId="0" applyNumberFormat="1" applyFont="1" applyFill="1" applyBorder="1" applyAlignment="1">
      <alignment vertical="top" wrapText="1"/>
    </xf>
    <xf numFmtId="187" fontId="14" fillId="0" borderId="1" xfId="0" applyNumberFormat="1" applyFont="1" applyFill="1" applyBorder="1" applyAlignment="1">
      <alignment vertical="top"/>
    </xf>
    <xf numFmtId="0" fontId="3" fillId="0" borderId="0" xfId="0" applyFont="1" applyFill="1"/>
    <xf numFmtId="0" fontId="12" fillId="0" borderId="1" xfId="0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3" fontId="8" fillId="0" borderId="1" xfId="0" applyNumberFormat="1" applyFont="1" applyFill="1" applyBorder="1" applyAlignment="1">
      <alignment horizontal="right" vertical="top" wrapText="1"/>
    </xf>
    <xf numFmtId="3" fontId="8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top" wrapText="1"/>
    </xf>
    <xf numFmtId="187" fontId="17" fillId="0" borderId="8" xfId="1" applyNumberFormat="1" applyFont="1" applyFill="1" applyBorder="1" applyAlignment="1">
      <alignment horizontal="justify" vertical="top" wrapText="1"/>
    </xf>
    <xf numFmtId="187" fontId="17" fillId="0" borderId="1" xfId="1" applyNumberFormat="1" applyFont="1" applyFill="1" applyBorder="1" applyAlignment="1">
      <alignment horizontal="justify" vertical="top" wrapText="1"/>
    </xf>
    <xf numFmtId="187" fontId="8" fillId="0" borderId="1" xfId="1" applyNumberFormat="1" applyFont="1" applyFill="1" applyBorder="1" applyAlignment="1">
      <alignment horizontal="justify" vertical="top" wrapText="1"/>
    </xf>
    <xf numFmtId="187" fontId="8" fillId="0" borderId="1" xfId="1" applyNumberFormat="1" applyFont="1" applyFill="1" applyBorder="1" applyAlignment="1">
      <alignment horizontal="right"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9" fillId="0" borderId="1" xfId="0" applyFont="1" applyBorder="1" applyAlignment="1">
      <alignment horizontal="right" vertical="top"/>
    </xf>
    <xf numFmtId="0" fontId="27" fillId="2" borderId="11" xfId="0" applyFont="1" applyFill="1" applyBorder="1" applyAlignment="1">
      <alignment horizontal="center" vertical="top"/>
    </xf>
    <xf numFmtId="0" fontId="27" fillId="0" borderId="13" xfId="0" applyFont="1" applyBorder="1" applyAlignment="1">
      <alignment vertical="top" wrapText="1"/>
    </xf>
    <xf numFmtId="0" fontId="27" fillId="0" borderId="13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187" fontId="27" fillId="0" borderId="1" xfId="1" applyNumberFormat="1" applyFont="1" applyBorder="1" applyAlignment="1">
      <alignment horizontal="justify" vertical="top" wrapText="1"/>
    </xf>
    <xf numFmtId="0" fontId="27" fillId="0" borderId="1" xfId="0" applyFont="1" applyBorder="1" applyAlignment="1">
      <alignment horizontal="justify" vertical="top" wrapText="1"/>
    </xf>
    <xf numFmtId="0" fontId="27" fillId="0" borderId="0" xfId="0" applyFont="1"/>
    <xf numFmtId="0" fontId="19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Border="1"/>
    <xf numFmtId="3" fontId="3" fillId="0" borderId="1" xfId="0" applyNumberFormat="1" applyFont="1" applyBorder="1"/>
    <xf numFmtId="0" fontId="15" fillId="2" borderId="1" xfId="0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right" vertical="top" wrapText="1"/>
    </xf>
    <xf numFmtId="187" fontId="15" fillId="0" borderId="1" xfId="1" applyNumberFormat="1" applyFont="1" applyBorder="1" applyAlignment="1">
      <alignment horizontal="justify" vertical="top" wrapText="1"/>
    </xf>
    <xf numFmtId="0" fontId="15" fillId="0" borderId="1" xfId="0" applyFont="1" applyFill="1" applyBorder="1" applyAlignment="1">
      <alignment horizontal="left" vertical="top" wrapText="1"/>
    </xf>
    <xf numFmtId="0" fontId="27" fillId="2" borderId="1" xfId="0" applyFont="1" applyFill="1" applyBorder="1" applyAlignment="1">
      <alignment horizontal="center" vertical="top"/>
    </xf>
    <xf numFmtId="0" fontId="27" fillId="0" borderId="1" xfId="0" applyFont="1" applyBorder="1" applyAlignment="1">
      <alignment horizontal="right"/>
    </xf>
    <xf numFmtId="0" fontId="27" fillId="0" borderId="1" xfId="0" applyFont="1" applyBorder="1" applyAlignment="1">
      <alignment horizontal="center" vertical="top"/>
    </xf>
    <xf numFmtId="0" fontId="27" fillId="0" borderId="1" xfId="0" applyFont="1" applyBorder="1"/>
    <xf numFmtId="187" fontId="27" fillId="0" borderId="1" xfId="0" applyNumberFormat="1" applyFont="1" applyBorder="1"/>
    <xf numFmtId="187" fontId="26" fillId="0" borderId="1" xfId="0" applyNumberFormat="1" applyFont="1" applyBorder="1"/>
    <xf numFmtId="0" fontId="18" fillId="0" borderId="1" xfId="0" applyFont="1" applyBorder="1" applyAlignment="1">
      <alignment horizontal="right" vertical="top" wrapText="1"/>
    </xf>
    <xf numFmtId="187" fontId="18" fillId="0" borderId="1" xfId="1" applyNumberFormat="1" applyFont="1" applyBorder="1" applyAlignment="1">
      <alignment horizontal="justify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28" fillId="2" borderId="1" xfId="0" applyFont="1" applyFill="1" applyBorder="1" applyAlignment="1">
      <alignment horizontal="center" vertical="top"/>
    </xf>
    <xf numFmtId="0" fontId="28" fillId="0" borderId="1" xfId="0" applyFont="1" applyBorder="1" applyAlignment="1">
      <alignment horizontal="left" vertical="top"/>
    </xf>
    <xf numFmtId="0" fontId="28" fillId="0" borderId="1" xfId="0" applyFont="1" applyBorder="1" applyAlignment="1">
      <alignment horizontal="center" vertical="top"/>
    </xf>
    <xf numFmtId="187" fontId="28" fillId="0" borderId="1" xfId="0" applyNumberFormat="1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1" xfId="0" applyFont="1" applyBorder="1" applyAlignment="1">
      <alignment horizontal="right" vertical="top"/>
    </xf>
    <xf numFmtId="0" fontId="19" fillId="0" borderId="12" xfId="0" applyFont="1" applyBorder="1" applyAlignment="1">
      <alignment horizontal="right" vertical="top" wrapText="1"/>
    </xf>
    <xf numFmtId="187" fontId="19" fillId="0" borderId="1" xfId="1" applyNumberFormat="1" applyFont="1" applyBorder="1" applyAlignment="1">
      <alignment horizontal="right" vertical="top" wrapText="1"/>
    </xf>
    <xf numFmtId="0" fontId="19" fillId="0" borderId="1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/>
    <xf numFmtId="187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0" fillId="0" borderId="0" xfId="0" applyFont="1" applyFill="1" applyAlignment="1">
      <alignment horizontal="center" vertical="top"/>
    </xf>
    <xf numFmtId="0" fontId="20" fillId="0" borderId="0" xfId="0" applyFont="1" applyFill="1" applyAlignment="1">
      <alignment vertical="top"/>
    </xf>
    <xf numFmtId="1" fontId="20" fillId="0" borderId="0" xfId="0" applyNumberFormat="1" applyFont="1" applyFill="1" applyAlignment="1">
      <alignment vertical="top"/>
    </xf>
    <xf numFmtId="1" fontId="20" fillId="0" borderId="0" xfId="0" applyNumberFormat="1" applyFont="1" applyFill="1" applyAlignment="1">
      <alignment horizontal="right" vertical="top"/>
    </xf>
    <xf numFmtId="0" fontId="25" fillId="0" borderId="0" xfId="0" applyFont="1" applyFill="1" applyAlignment="1">
      <alignment horizontal="left" vertical="top"/>
    </xf>
    <xf numFmtId="0" fontId="25" fillId="0" borderId="0" xfId="0" applyFont="1" applyFill="1" applyAlignment="1">
      <alignment vertical="top"/>
    </xf>
    <xf numFmtId="1" fontId="25" fillId="0" borderId="0" xfId="0" applyNumberFormat="1" applyFont="1" applyFill="1" applyAlignment="1">
      <alignment vertical="top"/>
    </xf>
    <xf numFmtId="0" fontId="20" fillId="5" borderId="0" xfId="0" applyFont="1" applyFill="1" applyAlignment="1">
      <alignment vertical="top"/>
    </xf>
    <xf numFmtId="1" fontId="29" fillId="5" borderId="1" xfId="0" applyNumberFormat="1" applyFont="1" applyFill="1" applyBorder="1" applyAlignment="1">
      <alignment horizontal="center" vertical="top" wrapText="1"/>
    </xf>
    <xf numFmtId="1" fontId="25" fillId="5" borderId="1" xfId="0" applyNumberFormat="1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left" vertical="top"/>
    </xf>
    <xf numFmtId="1" fontId="20" fillId="0" borderId="1" xfId="0" applyNumberFormat="1" applyFont="1" applyFill="1" applyBorder="1" applyAlignment="1">
      <alignment horizontal="center" vertical="top" wrapText="1"/>
    </xf>
    <xf numFmtId="1" fontId="25" fillId="0" borderId="1" xfId="0" applyNumberFormat="1" applyFont="1" applyFill="1" applyBorder="1" applyAlignment="1">
      <alignment horizontal="center" vertical="top" wrapText="1"/>
    </xf>
    <xf numFmtId="0" fontId="20" fillId="0" borderId="8" xfId="0" applyFont="1" applyFill="1" applyBorder="1" applyAlignment="1">
      <alignment horizontal="left" vertical="top" wrapText="1"/>
    </xf>
    <xf numFmtId="1" fontId="20" fillId="0" borderId="8" xfId="0" applyNumberFormat="1" applyFont="1" applyFill="1" applyBorder="1" applyAlignment="1">
      <alignment vertical="top" wrapText="1"/>
    </xf>
    <xf numFmtId="1" fontId="20" fillId="0" borderId="1" xfId="1" applyNumberFormat="1" applyFont="1" applyFill="1" applyBorder="1" applyAlignment="1">
      <alignment horizontal="center" vertical="top" wrapText="1"/>
    </xf>
    <xf numFmtId="1" fontId="25" fillId="0" borderId="1" xfId="1" applyNumberFormat="1" applyFont="1" applyFill="1" applyBorder="1" applyAlignment="1">
      <alignment horizontal="center" vertical="top" wrapText="1"/>
    </xf>
    <xf numFmtId="1" fontId="24" fillId="0" borderId="0" xfId="0" applyNumberFormat="1" applyFont="1" applyFill="1" applyBorder="1" applyAlignment="1">
      <alignment horizontal="left" vertical="top" wrapText="1"/>
    </xf>
    <xf numFmtId="1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vertical="top"/>
    </xf>
    <xf numFmtId="0" fontId="25" fillId="0" borderId="0" xfId="0" applyFont="1" applyFill="1" applyAlignment="1">
      <alignment horizontal="justify" vertical="top"/>
    </xf>
    <xf numFmtId="0" fontId="25" fillId="0" borderId="9" xfId="0" applyFont="1" applyFill="1" applyBorder="1" applyAlignment="1">
      <alignment vertical="top" wrapText="1"/>
    </xf>
    <xf numFmtId="0" fontId="25" fillId="0" borderId="8" xfId="0" applyFont="1" applyFill="1" applyBorder="1" applyAlignment="1">
      <alignment vertical="top" wrapText="1"/>
    </xf>
    <xf numFmtId="1" fontId="20" fillId="0" borderId="8" xfId="0" applyNumberFormat="1" applyFont="1" applyFill="1" applyBorder="1" applyAlignment="1">
      <alignment horizontal="center" vertical="top" wrapText="1"/>
    </xf>
    <xf numFmtId="1" fontId="25" fillId="0" borderId="8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/>
    </xf>
    <xf numFmtId="187" fontId="20" fillId="0" borderId="1" xfId="1" applyNumberFormat="1" applyFont="1" applyFill="1" applyBorder="1" applyAlignment="1">
      <alignment vertical="top"/>
    </xf>
    <xf numFmtId="0" fontId="20" fillId="0" borderId="0" xfId="0" applyFont="1" applyFill="1" applyBorder="1" applyAlignment="1">
      <alignment horizontal="center" vertical="top" wrapText="1"/>
    </xf>
    <xf numFmtId="187" fontId="20" fillId="0" borderId="1" xfId="1" applyNumberFormat="1" applyFont="1" applyFill="1" applyBorder="1" applyAlignment="1">
      <alignment horizontal="right" vertical="top" wrapText="1"/>
    </xf>
    <xf numFmtId="0" fontId="20" fillId="0" borderId="0" xfId="0" applyFont="1" applyFill="1" applyAlignment="1">
      <alignment vertical="top" wrapText="1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20" fillId="2" borderId="1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center" vertical="top" wrapText="1"/>
    </xf>
    <xf numFmtId="1" fontId="20" fillId="2" borderId="9" xfId="0" applyNumberFormat="1" applyFont="1" applyFill="1" applyBorder="1" applyAlignment="1">
      <alignment vertical="top" wrapText="1"/>
    </xf>
    <xf numFmtId="1" fontId="20" fillId="2" borderId="8" xfId="0" applyNumberFormat="1" applyFont="1" applyFill="1" applyBorder="1" applyAlignment="1">
      <alignment vertical="top" wrapText="1"/>
    </xf>
    <xf numFmtId="0" fontId="20" fillId="2" borderId="8" xfId="0" applyFont="1" applyFill="1" applyBorder="1" applyAlignment="1">
      <alignment horizontal="left" vertical="top" wrapText="1"/>
    </xf>
    <xf numFmtId="49" fontId="20" fillId="0" borderId="8" xfId="0" applyNumberFormat="1" applyFont="1" applyFill="1" applyBorder="1" applyAlignment="1">
      <alignment horizontal="center" vertical="top" wrapText="1"/>
    </xf>
    <xf numFmtId="3" fontId="20" fillId="0" borderId="1" xfId="0" applyNumberFormat="1" applyFont="1" applyFill="1" applyBorder="1" applyAlignment="1">
      <alignment horizontal="right" vertical="top"/>
    </xf>
    <xf numFmtId="187" fontId="20" fillId="0" borderId="1" xfId="0" applyNumberFormat="1" applyFont="1" applyFill="1" applyBorder="1" applyAlignment="1">
      <alignment horizontal="right" vertical="top"/>
    </xf>
    <xf numFmtId="1" fontId="29" fillId="5" borderId="13" xfId="0" applyNumberFormat="1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left" vertical="top" wrapText="1"/>
    </xf>
    <xf numFmtId="0" fontId="24" fillId="2" borderId="12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1" fontId="29" fillId="0" borderId="1" xfId="0" applyNumberFormat="1" applyFont="1" applyFill="1" applyBorder="1" applyAlignment="1">
      <alignment horizontal="center" vertical="top" wrapText="1"/>
    </xf>
    <xf numFmtId="0" fontId="24" fillId="0" borderId="12" xfId="0" applyFont="1" applyFill="1" applyBorder="1" applyAlignment="1">
      <alignment horizontal="left" vertical="top" wrapText="1"/>
    </xf>
    <xf numFmtId="3" fontId="20" fillId="0" borderId="12" xfId="0" applyNumberFormat="1" applyFont="1" applyFill="1" applyBorder="1" applyAlignment="1">
      <alignment horizontal="right" vertical="top"/>
    </xf>
    <xf numFmtId="0" fontId="20" fillId="7" borderId="0" xfId="0" applyFont="1" applyFill="1" applyAlignment="1">
      <alignment vertical="top"/>
    </xf>
    <xf numFmtId="0" fontId="25" fillId="0" borderId="1" xfId="0" applyFont="1" applyFill="1" applyBorder="1" applyAlignment="1">
      <alignment vertical="top" wrapText="1"/>
    </xf>
    <xf numFmtId="0" fontId="25" fillId="0" borderId="15" xfId="0" applyFont="1" applyFill="1" applyBorder="1" applyAlignment="1">
      <alignment horizontal="left" vertical="top"/>
    </xf>
    <xf numFmtId="187" fontId="25" fillId="0" borderId="1" xfId="0" applyNumberFormat="1" applyFont="1" applyFill="1" applyBorder="1" applyAlignment="1">
      <alignment horizontal="right" vertical="center" wrapText="1"/>
    </xf>
    <xf numFmtId="187" fontId="25" fillId="6" borderId="1" xfId="0" applyNumberFormat="1" applyFont="1" applyFill="1" applyBorder="1" applyAlignment="1">
      <alignment vertical="center" wrapText="1"/>
    </xf>
    <xf numFmtId="187" fontId="25" fillId="5" borderId="1" xfId="1" applyNumberFormat="1" applyFont="1" applyFill="1" applyBorder="1" applyAlignment="1">
      <alignment horizontal="right" vertical="top" wrapText="1"/>
    </xf>
    <xf numFmtId="3" fontId="25" fillId="5" borderId="1" xfId="0" applyNumberFormat="1" applyFont="1" applyFill="1" applyBorder="1" applyAlignment="1">
      <alignment horizontal="right" vertical="top"/>
    </xf>
    <xf numFmtId="187" fontId="20" fillId="0" borderId="1" xfId="1" applyNumberFormat="1" applyFont="1" applyFill="1" applyBorder="1" applyAlignment="1">
      <alignment horizontal="right" vertical="top"/>
    </xf>
    <xf numFmtId="187" fontId="25" fillId="5" borderId="1" xfId="0" applyNumberFormat="1" applyFont="1" applyFill="1" applyBorder="1" applyAlignment="1">
      <alignment horizontal="right" vertical="top"/>
    </xf>
    <xf numFmtId="41" fontId="20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horizontal="right" vertical="top"/>
    </xf>
    <xf numFmtId="0" fontId="20" fillId="0" borderId="0" xfId="0" applyFont="1" applyBorder="1" applyAlignment="1">
      <alignment vertical="top"/>
    </xf>
    <xf numFmtId="0" fontId="20" fillId="0" borderId="0" xfId="0" applyFont="1" applyFill="1" applyAlignment="1">
      <alignment horizontal="right" vertical="top"/>
    </xf>
    <xf numFmtId="187" fontId="25" fillId="6" borderId="1" xfId="0" applyNumberFormat="1" applyFont="1" applyFill="1" applyBorder="1" applyAlignment="1">
      <alignment horizontal="right" vertical="center" wrapText="1"/>
    </xf>
    <xf numFmtId="187" fontId="25" fillId="5" borderId="1" xfId="1" applyNumberFormat="1" applyFont="1" applyFill="1" applyBorder="1" applyAlignment="1">
      <alignment vertical="top" wrapText="1"/>
    </xf>
    <xf numFmtId="187" fontId="20" fillId="0" borderId="1" xfId="1" applyNumberFormat="1" applyFont="1" applyFill="1" applyBorder="1" applyAlignment="1">
      <alignment vertical="top" wrapText="1"/>
    </xf>
    <xf numFmtId="41" fontId="20" fillId="0" borderId="1" xfId="0" applyNumberFormat="1" applyFont="1" applyFill="1" applyBorder="1" applyAlignment="1">
      <alignment horizontal="center" vertical="top"/>
    </xf>
    <xf numFmtId="3" fontId="25" fillId="5" borderId="1" xfId="0" applyNumberFormat="1" applyFont="1" applyFill="1" applyBorder="1" applyAlignment="1">
      <alignment horizontal="right" vertical="top" wrapText="1"/>
    </xf>
    <xf numFmtId="3" fontId="20" fillId="0" borderId="1" xfId="0" applyNumberFormat="1" applyFont="1" applyFill="1" applyBorder="1" applyAlignment="1">
      <alignment horizontal="right" vertical="top" wrapText="1"/>
    </xf>
    <xf numFmtId="41" fontId="20" fillId="0" borderId="1" xfId="0" applyNumberFormat="1" applyFont="1" applyFill="1" applyBorder="1" applyAlignment="1">
      <alignment horizontal="right" vertical="top" wrapText="1"/>
    </xf>
    <xf numFmtId="187" fontId="20" fillId="0" borderId="1" xfId="0" applyNumberFormat="1" applyFont="1" applyFill="1" applyBorder="1" applyAlignment="1">
      <alignment horizontal="center" vertical="top" wrapText="1"/>
    </xf>
    <xf numFmtId="187" fontId="25" fillId="0" borderId="1" xfId="0" applyNumberFormat="1" applyFont="1" applyFill="1" applyBorder="1" applyAlignment="1">
      <alignment horizontal="right" vertical="top" wrapText="1"/>
    </xf>
    <xf numFmtId="3" fontId="20" fillId="0" borderId="1" xfId="0" applyNumberFormat="1" applyFont="1" applyFill="1" applyBorder="1" applyAlignment="1">
      <alignment vertical="top" wrapText="1"/>
    </xf>
    <xf numFmtId="187" fontId="20" fillId="0" borderId="5" xfId="0" applyNumberFormat="1" applyFont="1" applyFill="1" applyBorder="1" applyAlignment="1">
      <alignment horizontal="center" vertical="top" wrapText="1"/>
    </xf>
    <xf numFmtId="3" fontId="20" fillId="0" borderId="1" xfId="1" applyNumberFormat="1" applyFont="1" applyFill="1" applyBorder="1" applyAlignment="1">
      <alignment horizontal="right" vertical="top"/>
    </xf>
    <xf numFmtId="187" fontId="25" fillId="5" borderId="1" xfId="1" applyNumberFormat="1" applyFont="1" applyFill="1" applyBorder="1" applyAlignment="1">
      <alignment horizontal="right" vertical="top"/>
    </xf>
    <xf numFmtId="3" fontId="20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Alignment="1">
      <alignment horizontal="right" vertical="top"/>
    </xf>
    <xf numFmtId="0" fontId="20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left" vertical="top"/>
    </xf>
    <xf numFmtId="1" fontId="24" fillId="0" borderId="1" xfId="0" applyNumberFormat="1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horizontal="center" vertical="top" wrapText="1"/>
    </xf>
    <xf numFmtId="1" fontId="24" fillId="0" borderId="8" xfId="0" applyNumberFormat="1" applyFont="1" applyFill="1" applyBorder="1" applyAlignment="1">
      <alignment vertical="top" wrapText="1"/>
    </xf>
    <xf numFmtId="1" fontId="24" fillId="0" borderId="8" xfId="0" applyNumberFormat="1" applyFont="1" applyFill="1" applyBorder="1" applyAlignment="1">
      <alignment horizontal="center" vertical="top" wrapText="1"/>
    </xf>
    <xf numFmtId="1" fontId="29" fillId="0" borderId="8" xfId="0" applyNumberFormat="1" applyFont="1" applyFill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25" fillId="6" borderId="0" xfId="0" applyFont="1" applyFill="1" applyAlignment="1">
      <alignment vertical="center"/>
    </xf>
    <xf numFmtId="0" fontId="25" fillId="5" borderId="1" xfId="0" applyFont="1" applyFill="1" applyBorder="1" applyAlignment="1">
      <alignment vertical="top" wrapText="1"/>
    </xf>
    <xf numFmtId="0" fontId="25" fillId="5" borderId="1" xfId="0" applyFont="1" applyFill="1" applyBorder="1" applyAlignment="1">
      <alignment horizontal="center" vertical="top"/>
    </xf>
    <xf numFmtId="0" fontId="25" fillId="5" borderId="1" xfId="0" applyFont="1" applyFill="1" applyBorder="1" applyAlignment="1">
      <alignment horizontal="left" vertical="top" wrapText="1"/>
    </xf>
    <xf numFmtId="0" fontId="25" fillId="5" borderId="0" xfId="0" applyFont="1" applyFill="1" applyAlignment="1">
      <alignment vertical="top"/>
    </xf>
    <xf numFmtId="0" fontId="20" fillId="5" borderId="1" xfId="0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horizontal="center" vertical="top"/>
    </xf>
    <xf numFmtId="0" fontId="20" fillId="3" borderId="0" xfId="0" applyFont="1" applyFill="1" applyAlignment="1">
      <alignment vertical="top"/>
    </xf>
    <xf numFmtId="188" fontId="20" fillId="0" borderId="1" xfId="0" applyNumberFormat="1" applyFont="1" applyFill="1" applyBorder="1" applyAlignment="1">
      <alignment horizontal="center" vertical="top" wrapText="1"/>
    </xf>
    <xf numFmtId="3" fontId="20" fillId="0" borderId="1" xfId="0" applyNumberFormat="1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 vertical="top" wrapText="1"/>
    </xf>
    <xf numFmtId="3" fontId="25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 wrapText="1"/>
    </xf>
    <xf numFmtId="0" fontId="20" fillId="3" borderId="0" xfId="0" applyFont="1" applyFill="1" applyAlignment="1">
      <alignment horizontal="center" vertical="top" wrapText="1"/>
    </xf>
    <xf numFmtId="0" fontId="20" fillId="3" borderId="0" xfId="0" applyFont="1" applyFill="1" applyAlignment="1">
      <alignment horizontal="center" vertical="top"/>
    </xf>
    <xf numFmtId="0" fontId="29" fillId="0" borderId="15" xfId="0" applyFont="1" applyFill="1" applyBorder="1" applyAlignment="1">
      <alignment horizontal="left" vertical="top"/>
    </xf>
    <xf numFmtId="0" fontId="29" fillId="0" borderId="15" xfId="0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horizontal="left" vertical="top" wrapText="1"/>
    </xf>
    <xf numFmtId="0" fontId="25" fillId="0" borderId="15" xfId="0" applyFont="1" applyFill="1" applyBorder="1" applyAlignment="1">
      <alignment horizontal="right" vertical="top"/>
    </xf>
    <xf numFmtId="0" fontId="20" fillId="2" borderId="0" xfId="0" applyFont="1" applyFill="1" applyAlignment="1">
      <alignment vertical="top"/>
    </xf>
    <xf numFmtId="190" fontId="20" fillId="0" borderId="1" xfId="1" applyNumberFormat="1" applyFont="1" applyFill="1" applyBorder="1" applyAlignment="1">
      <alignment horizontal="right" vertical="top" wrapText="1"/>
    </xf>
    <xf numFmtId="187" fontId="20" fillId="0" borderId="1" xfId="0" applyNumberFormat="1" applyFont="1" applyFill="1" applyBorder="1" applyAlignment="1">
      <alignment vertical="top"/>
    </xf>
    <xf numFmtId="0" fontId="20" fillId="5" borderId="1" xfId="0" applyFont="1" applyFill="1" applyBorder="1" applyAlignment="1">
      <alignment horizontal="left" vertical="top" wrapText="1"/>
    </xf>
    <xf numFmtId="3" fontId="20" fillId="0" borderId="1" xfId="1" applyNumberFormat="1" applyFont="1" applyFill="1" applyBorder="1" applyAlignment="1">
      <alignment horizontal="right" vertical="top" wrapText="1"/>
    </xf>
    <xf numFmtId="0" fontId="25" fillId="0" borderId="0" xfId="0" applyFont="1" applyAlignment="1">
      <alignment vertical="top"/>
    </xf>
    <xf numFmtId="0" fontId="20" fillId="5" borderId="1" xfId="0" applyFont="1" applyFill="1" applyBorder="1" applyAlignment="1">
      <alignment vertical="top" wrapText="1"/>
    </xf>
    <xf numFmtId="0" fontId="20" fillId="0" borderId="3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left" vertical="top" wrapText="1"/>
    </xf>
    <xf numFmtId="187" fontId="20" fillId="0" borderId="3" xfId="0" applyNumberFormat="1" applyFont="1" applyFill="1" applyBorder="1" applyAlignment="1">
      <alignment horizontal="right" vertical="top" wrapText="1"/>
    </xf>
    <xf numFmtId="41" fontId="20" fillId="0" borderId="3" xfId="0" applyNumberFormat="1" applyFont="1" applyFill="1" applyBorder="1" applyAlignment="1">
      <alignment horizontal="right" vertical="top" wrapText="1"/>
    </xf>
    <xf numFmtId="3" fontId="25" fillId="0" borderId="0" xfId="0" applyNumberFormat="1" applyFont="1" applyFill="1" applyBorder="1" applyAlignment="1">
      <alignment horizontal="left" vertical="top" wrapText="1"/>
    </xf>
    <xf numFmtId="3" fontId="20" fillId="0" borderId="0" xfId="0" applyNumberFormat="1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2" borderId="0" xfId="0" applyFont="1" applyFill="1" applyAlignment="1">
      <alignment horizontal="right" vertical="top"/>
    </xf>
    <xf numFmtId="0" fontId="25" fillId="3" borderId="0" xfId="0" applyFont="1" applyFill="1" applyBorder="1" applyAlignment="1">
      <alignment vertical="top" wrapText="1"/>
    </xf>
    <xf numFmtId="0" fontId="25" fillId="3" borderId="0" xfId="0" applyFont="1" applyFill="1" applyBorder="1" applyAlignment="1">
      <alignment horizontal="left" vertical="top" wrapText="1"/>
    </xf>
    <xf numFmtId="0" fontId="20" fillId="3" borderId="0" xfId="0" applyFont="1" applyFill="1" applyAlignment="1">
      <alignment horizontal="left" vertical="top" wrapText="1"/>
    </xf>
    <xf numFmtId="0" fontId="29" fillId="0" borderId="15" xfId="0" applyFont="1" applyFill="1" applyBorder="1" applyAlignment="1">
      <alignment horizontal="center" vertical="top"/>
    </xf>
    <xf numFmtId="0" fontId="20" fillId="0" borderId="0" xfId="0" applyFont="1" applyFill="1" applyAlignment="1">
      <alignment vertical="center"/>
    </xf>
    <xf numFmtId="3" fontId="20" fillId="0" borderId="1" xfId="0" applyNumberFormat="1" applyFont="1" applyFill="1" applyBorder="1" applyAlignment="1">
      <alignment vertical="top"/>
    </xf>
    <xf numFmtId="0" fontId="20" fillId="3" borderId="3" xfId="0" applyFont="1" applyFill="1" applyBorder="1" applyAlignment="1">
      <alignment horizontal="center" vertical="top" wrapText="1"/>
    </xf>
    <xf numFmtId="0" fontId="20" fillId="3" borderId="3" xfId="0" applyFont="1" applyFill="1" applyBorder="1" applyAlignment="1">
      <alignment horizontal="left" vertical="top" wrapText="1"/>
    </xf>
    <xf numFmtId="3" fontId="20" fillId="0" borderId="0" xfId="0" applyNumberFormat="1" applyFont="1" applyFill="1" applyBorder="1" applyAlignment="1">
      <alignment horizontal="right" vertical="top"/>
    </xf>
    <xf numFmtId="187" fontId="20" fillId="0" borderId="0" xfId="1" applyNumberFormat="1" applyFont="1" applyFill="1" applyBorder="1" applyAlignment="1">
      <alignment horizontal="right" vertical="top"/>
    </xf>
    <xf numFmtId="0" fontId="20" fillId="3" borderId="0" xfId="0" applyFont="1" applyFill="1" applyBorder="1" applyAlignment="1">
      <alignment vertical="top" wrapText="1"/>
    </xf>
    <xf numFmtId="0" fontId="25" fillId="0" borderId="15" xfId="0" applyFont="1" applyBorder="1" applyAlignment="1">
      <alignment horizontal="left" vertical="top"/>
    </xf>
    <xf numFmtId="0" fontId="25" fillId="2" borderId="13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top" wrapText="1"/>
    </xf>
    <xf numFmtId="187" fontId="25" fillId="2" borderId="1" xfId="0" applyNumberFormat="1" applyFont="1" applyFill="1" applyBorder="1" applyAlignment="1">
      <alignment horizontal="right" vertical="center" wrapText="1"/>
    </xf>
    <xf numFmtId="0" fontId="20" fillId="2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top" wrapText="1"/>
    </xf>
    <xf numFmtId="187" fontId="20" fillId="2" borderId="1" xfId="1" applyNumberFormat="1" applyFont="1" applyFill="1" applyBorder="1" applyAlignment="1">
      <alignment horizontal="right" vertical="top" wrapText="1"/>
    </xf>
    <xf numFmtId="187" fontId="20" fillId="0" borderId="1" xfId="0" applyNumberFormat="1" applyFont="1" applyBorder="1" applyAlignment="1">
      <alignment vertical="top"/>
    </xf>
    <xf numFmtId="0" fontId="20" fillId="0" borderId="1" xfId="0" applyFont="1" applyBorder="1" applyAlignment="1">
      <alignment horizontal="center" vertical="top"/>
    </xf>
    <xf numFmtId="187" fontId="20" fillId="0" borderId="1" xfId="1" applyNumberFormat="1" applyFont="1" applyBorder="1" applyAlignment="1">
      <alignment horizontal="right" vertical="top"/>
    </xf>
    <xf numFmtId="187" fontId="20" fillId="0" borderId="1" xfId="0" applyNumberFormat="1" applyFont="1" applyBorder="1" applyAlignment="1">
      <alignment horizontal="right" vertical="top"/>
    </xf>
    <xf numFmtId="3" fontId="25" fillId="0" borderId="0" xfId="0" applyNumberFormat="1" applyFont="1" applyFill="1" applyBorder="1" applyAlignment="1">
      <alignment horizontal="right" vertical="top"/>
    </xf>
    <xf numFmtId="0" fontId="25" fillId="0" borderId="0" xfId="0" applyFont="1" applyFill="1" applyBorder="1" applyAlignment="1">
      <alignment vertical="top" wrapText="1"/>
    </xf>
    <xf numFmtId="41" fontId="20" fillId="0" borderId="0" xfId="0" applyNumberFormat="1" applyFont="1" applyFill="1" applyBorder="1" applyAlignment="1">
      <alignment horizontal="right" vertical="top"/>
    </xf>
    <xf numFmtId="0" fontId="20" fillId="3" borderId="0" xfId="0" applyFont="1" applyFill="1" applyBorder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187" fontId="20" fillId="0" borderId="12" xfId="1" applyNumberFormat="1" applyFont="1" applyFill="1" applyBorder="1" applyAlignment="1">
      <alignment horizontal="right" vertical="top" wrapText="1"/>
    </xf>
    <xf numFmtId="187" fontId="20" fillId="0" borderId="12" xfId="1" applyNumberFormat="1" applyFont="1" applyFill="1" applyBorder="1" applyAlignment="1">
      <alignment horizontal="right" vertical="top"/>
    </xf>
    <xf numFmtId="0" fontId="24" fillId="0" borderId="0" xfId="0" applyFont="1" applyBorder="1" applyAlignment="1">
      <alignment horizontal="left" vertical="top"/>
    </xf>
    <xf numFmtId="3" fontId="25" fillId="5" borderId="1" xfId="0" applyNumberFormat="1" applyFont="1" applyFill="1" applyBorder="1" applyAlignment="1">
      <alignment horizontal="center" vertical="top" wrapText="1"/>
    </xf>
    <xf numFmtId="0" fontId="25" fillId="0" borderId="0" xfId="0" applyFont="1" applyFill="1" applyAlignment="1">
      <alignment horizontal="center" vertical="top"/>
    </xf>
    <xf numFmtId="0" fontId="20" fillId="0" borderId="0" xfId="0" applyFont="1" applyFill="1" applyAlignment="1">
      <alignment horizontal="left" vertical="top"/>
    </xf>
    <xf numFmtId="1" fontId="25" fillId="0" borderId="0" xfId="0" applyNumberFormat="1" applyFont="1" applyFill="1" applyAlignment="1">
      <alignment horizontal="right" vertical="top"/>
    </xf>
    <xf numFmtId="0" fontId="25" fillId="2" borderId="8" xfId="0" applyFont="1" applyFill="1" applyBorder="1" applyAlignment="1">
      <alignment vertical="top" wrapText="1"/>
    </xf>
    <xf numFmtId="0" fontId="25" fillId="2" borderId="9" xfId="0" applyFont="1" applyFill="1" applyBorder="1" applyAlignment="1">
      <alignment vertical="top" wrapText="1"/>
    </xf>
    <xf numFmtId="0" fontId="25" fillId="5" borderId="8" xfId="0" applyFont="1" applyFill="1" applyBorder="1" applyAlignment="1">
      <alignment vertical="top" wrapText="1"/>
    </xf>
    <xf numFmtId="1" fontId="24" fillId="2" borderId="1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top" wrapText="1"/>
    </xf>
    <xf numFmtId="0" fontId="24" fillId="2" borderId="0" xfId="0" applyFont="1" applyFill="1" applyAlignment="1">
      <alignment horizontal="left" vertical="top"/>
    </xf>
    <xf numFmtId="1" fontId="24" fillId="0" borderId="0" xfId="0" applyNumberFormat="1" applyFont="1" applyBorder="1" applyAlignment="1">
      <alignment horizontal="left" vertical="top" wrapText="1"/>
    </xf>
    <xf numFmtId="1" fontId="24" fillId="0" borderId="0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left" vertical="top" wrapText="1"/>
    </xf>
    <xf numFmtId="1" fontId="29" fillId="0" borderId="0" xfId="0" applyNumberFormat="1" applyFont="1" applyBorder="1" applyAlignment="1">
      <alignment horizontal="center" vertical="top" wrapText="1"/>
    </xf>
    <xf numFmtId="1" fontId="29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Alignment="1">
      <alignment vertical="top"/>
    </xf>
    <xf numFmtId="0" fontId="25" fillId="0" borderId="0" xfId="0" applyFont="1" applyAlignment="1">
      <alignment horizontal="justify" vertical="top"/>
    </xf>
    <xf numFmtId="1" fontId="25" fillId="0" borderId="0" xfId="0" applyNumberFormat="1" applyFont="1" applyAlignment="1">
      <alignment vertical="top"/>
    </xf>
    <xf numFmtId="1" fontId="25" fillId="0" borderId="0" xfId="0" applyNumberFormat="1" applyFont="1" applyAlignment="1">
      <alignment horizontal="right" vertical="top"/>
    </xf>
    <xf numFmtId="1" fontId="25" fillId="2" borderId="0" xfId="0" applyNumberFormat="1" applyFont="1" applyFill="1" applyAlignment="1">
      <alignment horizontal="right" vertical="top"/>
    </xf>
    <xf numFmtId="1" fontId="20" fillId="0" borderId="0" xfId="0" applyNumberFormat="1" applyFont="1" applyAlignment="1">
      <alignment horizontal="center" vertical="top"/>
    </xf>
    <xf numFmtId="1" fontId="20" fillId="0" borderId="0" xfId="0" applyNumberFormat="1" applyFont="1" applyAlignment="1">
      <alignment horizontal="right" vertical="top"/>
    </xf>
    <xf numFmtId="1" fontId="20" fillId="2" borderId="0" xfId="0" applyNumberFormat="1" applyFont="1" applyFill="1" applyAlignment="1">
      <alignment horizontal="right" vertical="top"/>
    </xf>
    <xf numFmtId="187" fontId="20" fillId="0" borderId="0" xfId="0" applyNumberFormat="1" applyFont="1" applyFill="1" applyBorder="1" applyAlignment="1">
      <alignment horizontal="right" vertical="top"/>
    </xf>
    <xf numFmtId="0" fontId="20" fillId="0" borderId="1" xfId="0" applyFont="1" applyFill="1" applyBorder="1" applyAlignment="1">
      <alignment horizontal="left" vertical="top" wrapText="1"/>
    </xf>
    <xf numFmtId="0" fontId="25" fillId="5" borderId="5" xfId="0" applyFont="1" applyFill="1" applyBorder="1" applyAlignment="1">
      <alignment horizontal="center" vertical="top" wrapText="1"/>
    </xf>
    <xf numFmtId="0" fontId="25" fillId="5" borderId="8" xfId="0" applyFont="1" applyFill="1" applyBorder="1" applyAlignment="1">
      <alignment horizontal="center" vertical="top" wrapText="1"/>
    </xf>
    <xf numFmtId="0" fontId="25" fillId="5" borderId="11" xfId="0" applyFont="1" applyFill="1" applyBorder="1" applyAlignment="1">
      <alignment horizontal="center" vertical="top" wrapText="1"/>
    </xf>
    <xf numFmtId="0" fontId="25" fillId="5" borderId="14" xfId="0" applyFont="1" applyFill="1" applyBorder="1" applyAlignment="1">
      <alignment horizontal="center" vertical="top" wrapText="1"/>
    </xf>
    <xf numFmtId="0" fontId="25" fillId="0" borderId="0" xfId="0" applyFont="1" applyFill="1" applyAlignment="1">
      <alignment horizontal="center" vertical="top"/>
    </xf>
    <xf numFmtId="0" fontId="25" fillId="5" borderId="1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5" fillId="0" borderId="12" xfId="0" applyFont="1" applyFill="1" applyBorder="1" applyAlignment="1">
      <alignment horizontal="center" vertical="top" wrapText="1"/>
    </xf>
    <xf numFmtId="0" fontId="25" fillId="0" borderId="13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left" vertical="top"/>
    </xf>
    <xf numFmtId="0" fontId="25" fillId="0" borderId="1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25" fillId="0" borderId="0" xfId="0" applyFont="1" applyAlignment="1">
      <alignment horizontal="center" vertical="top"/>
    </xf>
    <xf numFmtId="0" fontId="20" fillId="0" borderId="1" xfId="0" applyFont="1" applyFill="1" applyBorder="1" applyAlignment="1">
      <alignment horizontal="left" vertical="top" wrapText="1"/>
    </xf>
    <xf numFmtId="1" fontId="20" fillId="0" borderId="1" xfId="0" applyNumberFormat="1" applyFont="1" applyFill="1" applyBorder="1" applyAlignment="1">
      <alignment horizontal="center" vertical="top"/>
    </xf>
    <xf numFmtId="1" fontId="25" fillId="0" borderId="1" xfId="0" applyNumberFormat="1" applyFont="1" applyFill="1" applyBorder="1" applyAlignment="1">
      <alignment horizontal="center" vertical="top"/>
    </xf>
    <xf numFmtId="1" fontId="20" fillId="0" borderId="9" xfId="0" applyNumberFormat="1" applyFont="1" applyFill="1" applyBorder="1" applyAlignment="1">
      <alignment vertical="top" wrapText="1"/>
    </xf>
    <xf numFmtId="187" fontId="20" fillId="0" borderId="0" xfId="0" applyNumberFormat="1" applyFont="1" applyAlignment="1">
      <alignment horizontal="right" vertical="top"/>
    </xf>
    <xf numFmtId="187" fontId="20" fillId="0" borderId="8" xfId="0" applyNumberFormat="1" applyFont="1" applyBorder="1" applyAlignment="1">
      <alignment horizontal="right" vertical="top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34" fillId="0" borderId="8" xfId="0" applyFont="1" applyFill="1" applyBorder="1" applyAlignment="1">
      <alignment vertical="top" wrapText="1"/>
    </xf>
    <xf numFmtId="1" fontId="35" fillId="0" borderId="8" xfId="0" applyNumberFormat="1" applyFont="1" applyFill="1" applyBorder="1" applyAlignment="1">
      <alignment vertical="top" wrapText="1"/>
    </xf>
    <xf numFmtId="0" fontId="25" fillId="0" borderId="5" xfId="0" applyFont="1" applyFill="1" applyBorder="1" applyAlignment="1">
      <alignment vertical="top" wrapText="1"/>
    </xf>
    <xf numFmtId="0" fontId="24" fillId="0" borderId="9" xfId="0" applyFont="1" applyFill="1" applyBorder="1" applyAlignment="1">
      <alignment horizontal="left" vertical="top"/>
    </xf>
    <xf numFmtId="0" fontId="20" fillId="0" borderId="14" xfId="0" applyFont="1" applyFill="1" applyBorder="1" applyAlignment="1">
      <alignment horizontal="left" vertical="top" wrapText="1"/>
    </xf>
    <xf numFmtId="0" fontId="30" fillId="0" borderId="12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36" fillId="5" borderId="1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/>
    </xf>
    <xf numFmtId="0" fontId="37" fillId="0" borderId="1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top" wrapText="1"/>
    </xf>
    <xf numFmtId="0" fontId="38" fillId="0" borderId="1" xfId="0" applyFont="1" applyFill="1" applyBorder="1" applyAlignment="1">
      <alignment horizontal="left" vertical="top" wrapText="1"/>
    </xf>
    <xf numFmtId="0" fontId="37" fillId="2" borderId="1" xfId="0" applyFont="1" applyFill="1" applyBorder="1" applyAlignment="1">
      <alignment horizontal="left" vertical="top" wrapText="1"/>
    </xf>
    <xf numFmtId="0" fontId="20" fillId="5" borderId="1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 vertical="top"/>
    </xf>
    <xf numFmtId="0" fontId="20" fillId="0" borderId="0" xfId="0" applyFont="1" applyFill="1" applyAlignment="1">
      <alignment vertical="top"/>
    </xf>
    <xf numFmtId="0" fontId="25" fillId="0" borderId="0" xfId="0" applyFont="1" applyFill="1" applyAlignment="1">
      <alignment vertical="top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vertical="top" wrapText="1"/>
    </xf>
    <xf numFmtId="3" fontId="20" fillId="0" borderId="1" xfId="0" applyNumberFormat="1" applyFont="1" applyFill="1" applyBorder="1" applyAlignment="1">
      <alignment horizontal="right" vertical="top"/>
    </xf>
    <xf numFmtId="187" fontId="20" fillId="0" borderId="1" xfId="0" applyNumberFormat="1" applyFont="1" applyFill="1" applyBorder="1" applyAlignment="1">
      <alignment horizontal="right" vertical="top"/>
    </xf>
    <xf numFmtId="0" fontId="20" fillId="0" borderId="12" xfId="0" applyFont="1" applyFill="1" applyBorder="1" applyAlignment="1">
      <alignment horizontal="left" vertical="top" wrapText="1"/>
    </xf>
    <xf numFmtId="0" fontId="20" fillId="7" borderId="0" xfId="0" applyFont="1" applyFill="1" applyAlignment="1">
      <alignment vertical="top"/>
    </xf>
    <xf numFmtId="0" fontId="25" fillId="0" borderId="15" xfId="0" applyFont="1" applyFill="1" applyBorder="1" applyAlignment="1">
      <alignment horizontal="left" vertical="top"/>
    </xf>
    <xf numFmtId="187" fontId="25" fillId="0" borderId="1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top"/>
    </xf>
    <xf numFmtId="0" fontId="20" fillId="0" borderId="0" xfId="0" applyFont="1" applyBorder="1" applyAlignment="1">
      <alignment vertical="top"/>
    </xf>
    <xf numFmtId="0" fontId="20" fillId="0" borderId="0" xfId="0" applyFont="1" applyFill="1" applyAlignment="1">
      <alignment horizontal="right" vertical="top"/>
    </xf>
    <xf numFmtId="187" fontId="25" fillId="6" borderId="1" xfId="0" applyNumberFormat="1" applyFont="1" applyFill="1" applyBorder="1" applyAlignment="1">
      <alignment horizontal="right" vertical="center" wrapText="1"/>
    </xf>
    <xf numFmtId="187" fontId="25" fillId="5" borderId="1" xfId="0" applyNumberFormat="1" applyFont="1" applyFill="1" applyBorder="1" applyAlignment="1">
      <alignment horizontal="right" vertical="top" wrapText="1"/>
    </xf>
    <xf numFmtId="3" fontId="25" fillId="5" borderId="1" xfId="0" applyNumberFormat="1" applyFont="1" applyFill="1" applyBorder="1" applyAlignment="1">
      <alignment horizontal="right" vertical="top" wrapText="1"/>
    </xf>
    <xf numFmtId="3" fontId="20" fillId="0" borderId="1" xfId="0" applyNumberFormat="1" applyFont="1" applyFill="1" applyBorder="1" applyAlignment="1">
      <alignment horizontal="right" vertical="top" wrapText="1"/>
    </xf>
    <xf numFmtId="187" fontId="20" fillId="0" borderId="1" xfId="0" applyNumberFormat="1" applyFont="1" applyFill="1" applyBorder="1" applyAlignment="1">
      <alignment horizontal="center" vertical="top" wrapText="1"/>
    </xf>
    <xf numFmtId="3" fontId="20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left" vertical="top"/>
    </xf>
    <xf numFmtId="0" fontId="20" fillId="0" borderId="1" xfId="0" applyNumberFormat="1" applyFont="1" applyFill="1" applyBorder="1" applyAlignment="1">
      <alignment horizontal="left" vertical="top" wrapText="1"/>
    </xf>
    <xf numFmtId="0" fontId="20" fillId="3" borderId="0" xfId="0" applyFont="1" applyFill="1" applyAlignment="1">
      <alignment vertical="top" wrapText="1"/>
    </xf>
    <xf numFmtId="0" fontId="20" fillId="0" borderId="15" xfId="0" applyFont="1" applyFill="1" applyBorder="1" applyAlignment="1">
      <alignment horizontal="center" vertical="top"/>
    </xf>
    <xf numFmtId="0" fontId="25" fillId="0" borderId="15" xfId="0" applyNumberFormat="1" applyFont="1" applyFill="1" applyBorder="1" applyAlignment="1">
      <alignment horizontal="left" vertical="top"/>
    </xf>
    <xf numFmtId="0" fontId="25" fillId="0" borderId="15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/>
    </xf>
    <xf numFmtId="0" fontId="25" fillId="0" borderId="1" xfId="0" applyNumberFormat="1" applyFont="1" applyFill="1" applyBorder="1" applyAlignment="1">
      <alignment horizontal="center" vertical="top" wrapText="1"/>
    </xf>
    <xf numFmtId="0" fontId="25" fillId="0" borderId="0" xfId="0" applyFont="1" applyFill="1" applyAlignment="1">
      <alignment vertical="center"/>
    </xf>
    <xf numFmtId="0" fontId="25" fillId="6" borderId="0" xfId="0" applyFont="1" applyFill="1" applyAlignment="1">
      <alignment vertical="center"/>
    </xf>
    <xf numFmtId="0" fontId="25" fillId="5" borderId="1" xfId="0" applyFont="1" applyFill="1" applyBorder="1" applyAlignment="1">
      <alignment vertical="top" wrapText="1"/>
    </xf>
    <xf numFmtId="0" fontId="25" fillId="5" borderId="1" xfId="0" applyFont="1" applyFill="1" applyBorder="1" applyAlignment="1">
      <alignment horizontal="center" vertical="top" wrapText="1"/>
    </xf>
    <xf numFmtId="0" fontId="25" fillId="5" borderId="1" xfId="0" applyFont="1" applyFill="1" applyBorder="1" applyAlignment="1">
      <alignment horizontal="center" vertical="top"/>
    </xf>
    <xf numFmtId="0" fontId="25" fillId="5" borderId="1" xfId="0" applyFont="1" applyFill="1" applyBorder="1" applyAlignment="1">
      <alignment horizontal="left" vertical="top" wrapText="1"/>
    </xf>
    <xf numFmtId="0" fontId="25" fillId="5" borderId="0" xfId="0" applyFont="1" applyFill="1" applyAlignment="1">
      <alignment vertical="top"/>
    </xf>
    <xf numFmtId="0" fontId="20" fillId="5" borderId="1" xfId="0" applyFont="1" applyFill="1" applyBorder="1" applyAlignment="1">
      <alignment horizontal="center" vertical="top" wrapText="1"/>
    </xf>
    <xf numFmtId="0" fontId="25" fillId="5" borderId="1" xfId="0" applyNumberFormat="1" applyFont="1" applyFill="1" applyBorder="1" applyAlignment="1">
      <alignment vertical="top" wrapText="1"/>
    </xf>
    <xf numFmtId="0" fontId="20" fillId="3" borderId="0" xfId="0" applyFont="1" applyFill="1" applyAlignment="1">
      <alignment vertical="top"/>
    </xf>
    <xf numFmtId="187" fontId="20" fillId="0" borderId="1" xfId="0" applyNumberFormat="1" applyFont="1" applyFill="1" applyBorder="1" applyAlignment="1">
      <alignment horizontal="right" vertical="top" wrapText="1"/>
    </xf>
    <xf numFmtId="0" fontId="20" fillId="5" borderId="1" xfId="0" applyNumberFormat="1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3" fontId="25" fillId="0" borderId="0" xfId="0" applyNumberFormat="1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 wrapText="1"/>
    </xf>
    <xf numFmtId="0" fontId="20" fillId="3" borderId="0" xfId="0" applyFont="1" applyFill="1" applyAlignment="1">
      <alignment horizontal="center" vertical="top" wrapText="1"/>
    </xf>
    <xf numFmtId="0" fontId="20" fillId="3" borderId="0" xfId="0" applyFont="1" applyFill="1" applyAlignment="1">
      <alignment horizontal="center" vertical="top"/>
    </xf>
    <xf numFmtId="0" fontId="20" fillId="3" borderId="0" xfId="0" applyNumberFormat="1" applyFont="1" applyFill="1" applyAlignment="1">
      <alignment vertical="top"/>
    </xf>
    <xf numFmtId="0" fontId="25" fillId="7" borderId="0" xfId="0" applyFont="1" applyFill="1" applyAlignment="1">
      <alignment vertical="top"/>
    </xf>
    <xf numFmtId="0" fontId="25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5" fillId="0" borderId="13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25" fillId="0" borderId="15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center" vertical="top"/>
    </xf>
    <xf numFmtId="0" fontId="20" fillId="0" borderId="7" xfId="0" applyFont="1" applyFill="1" applyBorder="1" applyAlignment="1">
      <alignment horizontal="left" vertical="top" wrapText="1"/>
    </xf>
    <xf numFmtId="187" fontId="20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8" borderId="1" xfId="0" applyFont="1" applyFill="1" applyBorder="1" applyAlignment="1">
      <alignment horizontal="left" vertical="top" wrapText="1"/>
    </xf>
    <xf numFmtId="1" fontId="20" fillId="0" borderId="5" xfId="0" applyNumberFormat="1" applyFont="1" applyFill="1" applyBorder="1" applyAlignment="1">
      <alignment horizontal="left" vertical="top" wrapText="1"/>
    </xf>
    <xf numFmtId="1" fontId="20" fillId="0" borderId="8" xfId="0" applyNumberFormat="1" applyFont="1" applyFill="1" applyBorder="1" applyAlignment="1">
      <alignment horizontal="left" vertical="top" wrapText="1"/>
    </xf>
    <xf numFmtId="1" fontId="25" fillId="5" borderId="12" xfId="0" applyNumberFormat="1" applyFont="1" applyFill="1" applyBorder="1" applyAlignment="1">
      <alignment horizontal="center" vertical="top" wrapText="1"/>
    </xf>
    <xf numFmtId="1" fontId="25" fillId="5" borderId="13" xfId="0" applyNumberFormat="1" applyFont="1" applyFill="1" applyBorder="1" applyAlignment="1">
      <alignment horizontal="center" vertical="top" wrapText="1"/>
    </xf>
    <xf numFmtId="1" fontId="25" fillId="5" borderId="7" xfId="0" applyNumberFormat="1" applyFont="1" applyFill="1" applyBorder="1" applyAlignment="1">
      <alignment horizontal="center" vertical="top" wrapText="1"/>
    </xf>
    <xf numFmtId="0" fontId="25" fillId="5" borderId="5" xfId="0" applyFont="1" applyFill="1" applyBorder="1" applyAlignment="1">
      <alignment horizontal="center" vertical="top" wrapText="1"/>
    </xf>
    <xf numFmtId="0" fontId="25" fillId="5" borderId="8" xfId="0" applyFont="1" applyFill="1" applyBorder="1" applyAlignment="1">
      <alignment horizontal="center" vertical="top" wrapText="1"/>
    </xf>
    <xf numFmtId="0" fontId="25" fillId="5" borderId="11" xfId="0" applyFont="1" applyFill="1" applyBorder="1" applyAlignment="1">
      <alignment horizontal="center" vertical="top" wrapText="1"/>
    </xf>
    <xf numFmtId="0" fontId="25" fillId="5" borderId="14" xfId="0" applyFont="1" applyFill="1" applyBorder="1" applyAlignment="1">
      <alignment horizontal="center" vertical="top" wrapText="1"/>
    </xf>
    <xf numFmtId="0" fontId="25" fillId="0" borderId="0" xfId="0" applyFont="1" applyFill="1" applyAlignment="1">
      <alignment horizontal="center" vertical="top"/>
    </xf>
    <xf numFmtId="1" fontId="20" fillId="0" borderId="1" xfId="0" applyNumberFormat="1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 wrapText="1"/>
    </xf>
    <xf numFmtId="1" fontId="20" fillId="0" borderId="9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0" fontId="3" fillId="2" borderId="12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0" fillId="0" borderId="6" xfId="0" applyBorder="1" applyAlignment="1"/>
    <xf numFmtId="0" fontId="2" fillId="0" borderId="2" xfId="0" applyFont="1" applyBorder="1" applyAlignment="1">
      <alignment horizontal="left" wrapText="1"/>
    </xf>
    <xf numFmtId="0" fontId="19" fillId="6" borderId="8" xfId="0" applyFont="1" applyFill="1" applyBorder="1" applyAlignment="1">
      <alignment horizontal="center" vertical="top" wrapText="1"/>
    </xf>
    <xf numFmtId="0" fontId="19" fillId="6" borderId="1" xfId="0" applyFont="1" applyFill="1" applyBorder="1" applyAlignment="1">
      <alignment horizontal="center" vertical="top" wrapText="1"/>
    </xf>
    <xf numFmtId="0" fontId="19" fillId="6" borderId="5" xfId="0" applyFont="1" applyFill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 vertical="top" wrapText="1"/>
    </xf>
    <xf numFmtId="0" fontId="19" fillId="5" borderId="5" xfId="0" applyFont="1" applyFill="1" applyBorder="1" applyAlignment="1">
      <alignment horizontal="center" vertical="top" wrapText="1"/>
    </xf>
    <xf numFmtId="49" fontId="8" fillId="0" borderId="14" xfId="0" applyNumberFormat="1" applyFont="1" applyBorder="1" applyAlignment="1">
      <alignment horizontal="left" vertical="top" wrapText="1"/>
    </xf>
    <xf numFmtId="0" fontId="22" fillId="0" borderId="15" xfId="0" applyFont="1" applyBorder="1" applyAlignment="1">
      <alignment horizontal="left"/>
    </xf>
    <xf numFmtId="0" fontId="19" fillId="0" borderId="11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0" fontId="19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4" fillId="0" borderId="11" xfId="0" applyFont="1" applyBorder="1" applyAlignment="1">
      <alignment vertical="top" wrapText="1"/>
    </xf>
    <xf numFmtId="0" fontId="14" fillId="0" borderId="4" xfId="0" applyFont="1" applyBorder="1" applyAlignment="1"/>
    <xf numFmtId="49" fontId="14" fillId="0" borderId="11" xfId="0" applyNumberFormat="1" applyFont="1" applyBorder="1" applyAlignment="1">
      <alignment vertical="top" wrapText="1"/>
    </xf>
    <xf numFmtId="0" fontId="14" fillId="0" borderId="3" xfId="0" applyFont="1" applyBorder="1" applyAlignment="1"/>
    <xf numFmtId="49" fontId="14" fillId="0" borderId="12" xfId="0" applyNumberFormat="1" applyFont="1" applyBorder="1" applyAlignment="1">
      <alignment horizontal="left" vertical="top" wrapText="1"/>
    </xf>
    <xf numFmtId="0" fontId="14" fillId="0" borderId="13" xfId="0" applyFont="1" applyBorder="1" applyAlignment="1">
      <alignment horizontal="left"/>
    </xf>
    <xf numFmtId="0" fontId="3" fillId="5" borderId="1" xfId="0" applyFont="1" applyFill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49" fontId="11" fillId="0" borderId="12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vertical="top" wrapText="1"/>
    </xf>
    <xf numFmtId="0" fontId="11" fillId="0" borderId="5" xfId="0" applyFont="1" applyBorder="1" applyAlignment="1"/>
    <xf numFmtId="49" fontId="11" fillId="0" borderId="1" xfId="0" applyNumberFormat="1" applyFont="1" applyBorder="1" applyAlignment="1">
      <alignment vertical="top" wrapText="1"/>
    </xf>
    <xf numFmtId="0" fontId="11" fillId="0" borderId="1" xfId="0" applyFont="1" applyBorder="1" applyAlignment="1"/>
    <xf numFmtId="0" fontId="3" fillId="0" borderId="11" xfId="0" applyFont="1" applyBorder="1" applyAlignment="1">
      <alignment horizontal="center" wrapText="1"/>
    </xf>
    <xf numFmtId="0" fontId="0" fillId="0" borderId="4" xfId="0" applyBorder="1" applyAlignment="1"/>
    <xf numFmtId="0" fontId="3" fillId="0" borderId="12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49" fontId="2" fillId="0" borderId="14" xfId="0" applyNumberFormat="1" applyFont="1" applyBorder="1" applyAlignment="1">
      <alignment horizontal="left" vertical="top"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vertical="top" wrapText="1"/>
    </xf>
    <xf numFmtId="0" fontId="2" fillId="0" borderId="4" xfId="0" applyFont="1" applyBorder="1" applyAlignment="1"/>
    <xf numFmtId="49" fontId="2" fillId="0" borderId="11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/>
    </xf>
    <xf numFmtId="49" fontId="2" fillId="0" borderId="12" xfId="0" applyNumberFormat="1" applyFont="1" applyBorder="1" applyAlignment="1">
      <alignment horizontal="left" vertical="top" wrapText="1"/>
    </xf>
    <xf numFmtId="0" fontId="2" fillId="0" borderId="7" xfId="0" applyFont="1" applyBorder="1" applyAlignment="1">
      <alignment horizontal="left"/>
    </xf>
    <xf numFmtId="0" fontId="3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6" borderId="12" xfId="0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top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top" wrapText="1"/>
    </xf>
    <xf numFmtId="1" fontId="20" fillId="2" borderId="5" xfId="0" applyNumberFormat="1" applyFont="1" applyFill="1" applyBorder="1" applyAlignment="1">
      <alignment horizontal="left" vertical="top" wrapText="1"/>
    </xf>
    <xf numFmtId="1" fontId="20" fillId="2" borderId="9" xfId="0" applyNumberFormat="1" applyFont="1" applyFill="1" applyBorder="1" applyAlignment="1">
      <alignment horizontal="left" vertical="top" wrapText="1"/>
    </xf>
    <xf numFmtId="0" fontId="25" fillId="5" borderId="1" xfId="0" applyFont="1" applyFill="1" applyBorder="1" applyAlignment="1">
      <alignment horizontal="center" vertical="top" wrapText="1"/>
    </xf>
    <xf numFmtId="0" fontId="25" fillId="2" borderId="5" xfId="0" applyFont="1" applyFill="1" applyBorder="1" applyAlignment="1">
      <alignment horizontal="left" vertical="top" wrapText="1"/>
    </xf>
    <xf numFmtId="0" fontId="25" fillId="2" borderId="9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top" wrapText="1"/>
    </xf>
    <xf numFmtId="0" fontId="29" fillId="0" borderId="0" xfId="0" applyFont="1" applyFill="1" applyBorder="1" applyAlignment="1">
      <alignment horizontal="left" vertical="top"/>
    </xf>
    <xf numFmtId="0" fontId="25" fillId="0" borderId="12" xfId="0" applyFont="1" applyFill="1" applyBorder="1" applyAlignment="1">
      <alignment horizontal="center" vertical="top" wrapText="1"/>
    </xf>
    <xf numFmtId="0" fontId="25" fillId="0" borderId="13" xfId="0" applyFont="1" applyFill="1" applyBorder="1" applyAlignment="1">
      <alignment horizontal="center" vertical="top" wrapText="1"/>
    </xf>
    <xf numFmtId="0" fontId="25" fillId="0" borderId="7" xfId="0" applyFont="1" applyFill="1" applyBorder="1" applyAlignment="1">
      <alignment horizontal="center" vertical="top" wrapText="1"/>
    </xf>
    <xf numFmtId="0" fontId="25" fillId="0" borderId="9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top"/>
    </xf>
    <xf numFmtId="0" fontId="29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5" fillId="2" borderId="8" xfId="0" applyFont="1" applyFill="1" applyBorder="1" applyAlignment="1">
      <alignment horizontal="left" vertical="top" wrapText="1"/>
    </xf>
    <xf numFmtId="1" fontId="24" fillId="2" borderId="5" xfId="0" applyNumberFormat="1" applyFont="1" applyFill="1" applyBorder="1" applyAlignment="1">
      <alignment horizontal="left" vertical="top" wrapText="1"/>
    </xf>
    <xf numFmtId="1" fontId="24" fillId="2" borderId="9" xfId="0" applyNumberFormat="1" applyFont="1" applyFill="1" applyBorder="1" applyAlignment="1">
      <alignment horizontal="left" vertical="top" wrapText="1"/>
    </xf>
    <xf numFmtId="1" fontId="24" fillId="2" borderId="8" xfId="0" applyNumberFormat="1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/>
    </xf>
    <xf numFmtId="0" fontId="25" fillId="0" borderId="0" xfId="0" applyFont="1" applyAlignment="1">
      <alignment horizontal="center" vertical="top"/>
    </xf>
    <xf numFmtId="0" fontId="29" fillId="0" borderId="0" xfId="0" applyFont="1" applyBorder="1" applyAlignment="1">
      <alignment horizontal="left" vertical="top" wrapText="1"/>
    </xf>
    <xf numFmtId="0" fontId="25" fillId="0" borderId="11" xfId="0" applyFont="1" applyFill="1" applyBorder="1" applyAlignment="1">
      <alignment horizontal="center" vertical="top" wrapText="1"/>
    </xf>
    <xf numFmtId="0" fontId="25" fillId="0" borderId="3" xfId="0" applyFont="1" applyFill="1" applyBorder="1" applyAlignment="1">
      <alignment horizontal="center" vertical="top" wrapText="1"/>
    </xf>
    <xf numFmtId="0" fontId="25" fillId="0" borderId="4" xfId="0" applyFont="1" applyFill="1" applyBorder="1" applyAlignment="1">
      <alignment horizontal="center" vertical="top" wrapText="1"/>
    </xf>
    <xf numFmtId="0" fontId="25" fillId="2" borderId="11" xfId="0" applyFont="1" applyFill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25" fillId="2" borderId="4" xfId="0" applyFont="1" applyFill="1" applyBorder="1" applyAlignment="1">
      <alignment horizontal="center" vertical="top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1" fontId="24" fillId="0" borderId="5" xfId="0" applyNumberFormat="1" applyFont="1" applyFill="1" applyBorder="1" applyAlignment="1">
      <alignment horizontal="left" vertical="top" wrapText="1"/>
    </xf>
    <xf numFmtId="1" fontId="24" fillId="0" borderId="9" xfId="0" applyNumberFormat="1" applyFont="1" applyFill="1" applyBorder="1" applyAlignment="1">
      <alignment horizontal="left" vertical="top" wrapText="1"/>
    </xf>
  </cellXfs>
  <cellStyles count="4">
    <cellStyle name="Comma" xfId="1" builtinId="3"/>
    <cellStyle name="Comma 10" xfId="2"/>
    <cellStyle name="Comma 2" xfId="3"/>
    <cellStyle name="Normal" xfId="0" builtinId="0"/>
  </cellStyles>
  <dxfs count="0"/>
  <tableStyles count="0" defaultTableStyle="TableStyleMedium9" defaultPivotStyle="PivotStyleLight16"/>
  <colors>
    <mruColors>
      <color rgb="FF90E43C"/>
      <color rgb="FFFFE07D"/>
      <color rgb="FFCFBC77"/>
      <color rgb="FFFFFF99"/>
      <color rgb="FFFCE7B2"/>
      <color rgb="FFBAF9FC"/>
      <color rgb="FFD2A374"/>
      <color rgb="FFFFABAB"/>
      <color rgb="FFFF00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257175</xdr:colOff>
      <xdr:row>28</xdr:row>
      <xdr:rowOff>66675</xdr:rowOff>
    </xdr:from>
    <xdr:to>
      <xdr:col>17</xdr:col>
      <xdr:colOff>457200</xdr:colOff>
      <xdr:row>30</xdr:row>
      <xdr:rowOff>47625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8126075" y="8677275"/>
          <a:ext cx="200025" cy="581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9"/>
  <sheetViews>
    <sheetView view="pageLayout" zoomScale="70" zoomScaleNormal="60" zoomScaleSheetLayoutView="50" zoomScalePageLayoutView="70" workbookViewId="0">
      <selection activeCell="D9" sqref="D9"/>
    </sheetView>
  </sheetViews>
  <sheetFormatPr defaultColWidth="9" defaultRowHeight="21" x14ac:dyDescent="0.2"/>
  <cols>
    <col min="1" max="1" width="34.625" style="497" customWidth="1"/>
    <col min="2" max="2" width="19.625" style="496" customWidth="1"/>
    <col min="3" max="3" width="24.125" style="652" customWidth="1"/>
    <col min="4" max="4" width="9.625" style="498" customWidth="1"/>
    <col min="5" max="8" width="9.625" style="499" customWidth="1"/>
    <col min="9" max="9" width="17.625" style="499" customWidth="1"/>
    <col min="10" max="10" width="9" style="497" customWidth="1"/>
    <col min="11" max="11" width="8.375" style="497" customWidth="1"/>
    <col min="12" max="16384" width="9" style="497"/>
  </cols>
  <sheetData>
    <row r="1" spans="1:9" x14ac:dyDescent="0.2">
      <c r="C1" s="685"/>
      <c r="I1" s="653" t="s">
        <v>913</v>
      </c>
    </row>
    <row r="2" spans="1:9" x14ac:dyDescent="0.2">
      <c r="A2" s="791" t="s">
        <v>1160</v>
      </c>
      <c r="B2" s="791"/>
      <c r="C2" s="791"/>
      <c r="D2" s="791"/>
      <c r="E2" s="791"/>
      <c r="F2" s="791"/>
      <c r="G2" s="791"/>
      <c r="H2" s="791"/>
      <c r="I2" s="791"/>
    </row>
    <row r="3" spans="1:9" x14ac:dyDescent="0.2">
      <c r="A3" s="791" t="s">
        <v>693</v>
      </c>
      <c r="B3" s="791"/>
      <c r="C3" s="791"/>
      <c r="D3" s="791"/>
      <c r="E3" s="791"/>
      <c r="F3" s="791"/>
      <c r="G3" s="791"/>
      <c r="H3" s="791"/>
      <c r="I3" s="791"/>
    </row>
    <row r="4" spans="1:9" x14ac:dyDescent="0.2">
      <c r="A4" s="501" t="s">
        <v>1089</v>
      </c>
      <c r="B4" s="679"/>
      <c r="C4" s="500"/>
      <c r="D4" s="502"/>
      <c r="E4" s="502"/>
      <c r="F4" s="502"/>
      <c r="G4" s="502"/>
      <c r="H4" s="502"/>
      <c r="I4" s="502"/>
    </row>
    <row r="5" spans="1:9" s="503" customFormat="1" x14ac:dyDescent="0.2">
      <c r="A5" s="787" t="s">
        <v>676</v>
      </c>
      <c r="B5" s="789" t="s">
        <v>675</v>
      </c>
      <c r="C5" s="677" t="s">
        <v>677</v>
      </c>
      <c r="D5" s="784" t="s">
        <v>1</v>
      </c>
      <c r="E5" s="785"/>
      <c r="F5" s="785"/>
      <c r="G5" s="785"/>
      <c r="H5" s="785"/>
      <c r="I5" s="786"/>
    </row>
    <row r="6" spans="1:9" s="503" customFormat="1" x14ac:dyDescent="0.2">
      <c r="A6" s="788"/>
      <c r="B6" s="790"/>
      <c r="C6" s="678" t="s">
        <v>674</v>
      </c>
      <c r="D6" s="505" t="s">
        <v>1045</v>
      </c>
      <c r="E6" s="505" t="s">
        <v>1046</v>
      </c>
      <c r="F6" s="505" t="s">
        <v>1047</v>
      </c>
      <c r="G6" s="505" t="s">
        <v>1048</v>
      </c>
      <c r="H6" s="505" t="s">
        <v>1049</v>
      </c>
      <c r="I6" s="505" t="s">
        <v>1050</v>
      </c>
    </row>
    <row r="7" spans="1:9" s="506" customFormat="1" ht="127.5" customHeight="1" x14ac:dyDescent="0.2">
      <c r="A7" s="793" t="s">
        <v>1090</v>
      </c>
      <c r="B7" s="792" t="s">
        <v>1039</v>
      </c>
      <c r="C7" s="674" t="s">
        <v>908</v>
      </c>
      <c r="D7" s="507">
        <v>15</v>
      </c>
      <c r="E7" s="507">
        <v>15</v>
      </c>
      <c r="F7" s="507">
        <v>15</v>
      </c>
      <c r="G7" s="507">
        <v>15</v>
      </c>
      <c r="H7" s="507">
        <v>15</v>
      </c>
      <c r="I7" s="508">
        <v>15</v>
      </c>
    </row>
    <row r="8" spans="1:9" s="506" customFormat="1" ht="133.5" customHeight="1" x14ac:dyDescent="0.2">
      <c r="A8" s="794"/>
      <c r="B8" s="782"/>
      <c r="C8" s="674" t="s">
        <v>1136</v>
      </c>
      <c r="D8" s="690">
        <v>15</v>
      </c>
      <c r="E8" s="690">
        <v>15</v>
      </c>
      <c r="F8" s="690">
        <v>15</v>
      </c>
      <c r="G8" s="690">
        <v>15</v>
      </c>
      <c r="H8" s="690">
        <v>15</v>
      </c>
      <c r="I8" s="691">
        <v>75</v>
      </c>
    </row>
    <row r="9" spans="1:9" s="506" customFormat="1" ht="88.5" customHeight="1" x14ac:dyDescent="0.2">
      <c r="A9" s="698"/>
      <c r="B9" s="699"/>
      <c r="C9" s="696" t="s">
        <v>1137</v>
      </c>
      <c r="D9" s="690">
        <v>2</v>
      </c>
      <c r="E9" s="690">
        <v>3</v>
      </c>
      <c r="F9" s="690">
        <v>4</v>
      </c>
      <c r="G9" s="690">
        <v>4</v>
      </c>
      <c r="H9" s="690">
        <v>5</v>
      </c>
      <c r="I9" s="691" t="s">
        <v>1121</v>
      </c>
    </row>
    <row r="10" spans="1:9" s="506" customFormat="1" ht="82.5" customHeight="1" x14ac:dyDescent="0.2">
      <c r="A10" s="700"/>
      <c r="B10" s="782" t="s">
        <v>1038</v>
      </c>
      <c r="C10" s="509" t="s">
        <v>909</v>
      </c>
      <c r="D10" s="520">
        <v>5</v>
      </c>
      <c r="E10" s="520">
        <v>5</v>
      </c>
      <c r="F10" s="520">
        <v>5</v>
      </c>
      <c r="G10" s="520">
        <v>5</v>
      </c>
      <c r="H10" s="520">
        <v>5</v>
      </c>
      <c r="I10" s="521">
        <v>5</v>
      </c>
    </row>
    <row r="11" spans="1:9" s="506" customFormat="1" ht="42" x14ac:dyDescent="0.2">
      <c r="A11" s="701"/>
      <c r="B11" s="795"/>
      <c r="C11" s="509" t="s">
        <v>1122</v>
      </c>
      <c r="D11" s="520">
        <v>74</v>
      </c>
      <c r="E11" s="520">
        <v>89</v>
      </c>
      <c r="F11" s="520">
        <v>104</v>
      </c>
      <c r="G11" s="520">
        <v>119</v>
      </c>
      <c r="H11" s="520">
        <v>134</v>
      </c>
      <c r="I11" s="521">
        <f>SUM(D11:H11)</f>
        <v>520</v>
      </c>
    </row>
    <row r="12" spans="1:9" s="506" customFormat="1" ht="84" x14ac:dyDescent="0.2">
      <c r="A12" s="519"/>
      <c r="B12" s="783"/>
      <c r="C12" s="509" t="s">
        <v>1123</v>
      </c>
      <c r="D12" s="520">
        <v>50</v>
      </c>
      <c r="E12" s="520">
        <v>50</v>
      </c>
      <c r="F12" s="520">
        <v>50</v>
      </c>
      <c r="G12" s="520">
        <v>50</v>
      </c>
      <c r="H12" s="520">
        <v>50</v>
      </c>
      <c r="I12" s="521">
        <f>SUM(D12:H12)</f>
        <v>250</v>
      </c>
    </row>
    <row r="13" spans="1:9" s="506" customFormat="1" ht="61.5" customHeight="1" x14ac:dyDescent="0.2">
      <c r="A13" s="518"/>
      <c r="B13" s="782" t="s">
        <v>1042</v>
      </c>
      <c r="C13" s="509" t="s">
        <v>1067</v>
      </c>
      <c r="D13" s="520">
        <v>5</v>
      </c>
      <c r="E13" s="520">
        <v>5</v>
      </c>
      <c r="F13" s="520">
        <v>5</v>
      </c>
      <c r="G13" s="520">
        <v>5</v>
      </c>
      <c r="H13" s="520">
        <v>5</v>
      </c>
      <c r="I13" s="521">
        <v>5</v>
      </c>
    </row>
    <row r="14" spans="1:9" s="506" customFormat="1" ht="108" customHeight="1" x14ac:dyDescent="0.2">
      <c r="A14" s="698"/>
      <c r="B14" s="783"/>
      <c r="C14" s="696" t="s">
        <v>1068</v>
      </c>
      <c r="D14" s="511">
        <v>10</v>
      </c>
      <c r="E14" s="511">
        <v>10</v>
      </c>
      <c r="F14" s="511">
        <v>10</v>
      </c>
      <c r="G14" s="511">
        <v>10</v>
      </c>
      <c r="H14" s="511">
        <v>10</v>
      </c>
      <c r="I14" s="512">
        <v>10</v>
      </c>
    </row>
    <row r="15" spans="1:9" s="506" customFormat="1" ht="81" customHeight="1" x14ac:dyDescent="0.2">
      <c r="A15" s="518"/>
      <c r="B15" s="692"/>
      <c r="C15" s="674" t="s">
        <v>1069</v>
      </c>
      <c r="D15" s="507">
        <v>20</v>
      </c>
      <c r="E15" s="507">
        <v>20</v>
      </c>
      <c r="F15" s="507">
        <v>20</v>
      </c>
      <c r="G15" s="507">
        <v>20</v>
      </c>
      <c r="H15" s="507">
        <v>20</v>
      </c>
      <c r="I15" s="508">
        <v>20</v>
      </c>
    </row>
    <row r="16" spans="1:9" s="506" customFormat="1" ht="81" customHeight="1" x14ac:dyDescent="0.2">
      <c r="A16" s="518"/>
      <c r="B16" s="692"/>
      <c r="C16" s="509" t="s">
        <v>1070</v>
      </c>
      <c r="D16" s="520">
        <v>5</v>
      </c>
      <c r="E16" s="520">
        <v>5</v>
      </c>
      <c r="F16" s="520">
        <v>5</v>
      </c>
      <c r="G16" s="520">
        <v>5</v>
      </c>
      <c r="H16" s="520">
        <v>5</v>
      </c>
      <c r="I16" s="521">
        <v>5</v>
      </c>
    </row>
    <row r="17" spans="1:9" s="506" customFormat="1" ht="112.5" customHeight="1" x14ac:dyDescent="0.2">
      <c r="A17" s="519"/>
      <c r="B17" s="510"/>
      <c r="C17" s="509" t="s">
        <v>1071</v>
      </c>
      <c r="D17" s="520">
        <v>10</v>
      </c>
      <c r="E17" s="520">
        <v>10</v>
      </c>
      <c r="F17" s="520">
        <v>10</v>
      </c>
      <c r="G17" s="520">
        <v>10</v>
      </c>
      <c r="H17" s="520">
        <v>10</v>
      </c>
      <c r="I17" s="521">
        <v>10</v>
      </c>
    </row>
    <row r="18" spans="1:9" s="516" customFormat="1" ht="19.5" x14ac:dyDescent="0.2">
      <c r="A18" s="513"/>
      <c r="B18" s="514"/>
      <c r="C18" s="515"/>
      <c r="D18" s="514"/>
      <c r="E18" s="514"/>
      <c r="F18" s="514"/>
      <c r="G18" s="514"/>
      <c r="H18" s="514"/>
      <c r="I18" s="514"/>
    </row>
    <row r="19" spans="1:9" x14ac:dyDescent="0.2">
      <c r="A19" s="517"/>
      <c r="B19" s="651"/>
      <c r="C19" s="497"/>
      <c r="E19" s="498"/>
      <c r="F19" s="498"/>
      <c r="G19" s="498"/>
      <c r="H19" s="498"/>
      <c r="I19" s="498"/>
    </row>
  </sheetData>
  <mergeCells count="9">
    <mergeCell ref="B13:B14"/>
    <mergeCell ref="D5:I5"/>
    <mergeCell ref="A5:A6"/>
    <mergeCell ref="B5:B6"/>
    <mergeCell ref="A2:I2"/>
    <mergeCell ref="A3:I3"/>
    <mergeCell ref="B7:B8"/>
    <mergeCell ref="A7:A8"/>
    <mergeCell ref="B10:B12"/>
  </mergeCells>
  <printOptions horizontalCentered="1"/>
  <pageMargins left="0.39370078740157483" right="0.39370078740157483" top="0.78740157480314965" bottom="0.78740157480314965" header="0" footer="0"/>
  <pageSetup paperSize="9" scale="90" fitToHeight="0" orientation="landscape" r:id="rId1"/>
  <headerFooter>
    <oddFooter>&amp;C&amp;"TH SarabunIT๙,Regular"&amp;14แบบ จ.1 ประเด็นการพัฒนาที่ 1 หน้าที่ &amp;P</oddFooter>
  </headerFooter>
  <rowBreaks count="3" manualBreakCount="3">
    <brk id="9" max="8" man="1"/>
    <brk id="14" max="8" man="1"/>
    <brk id="17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1"/>
  <sheetViews>
    <sheetView view="pageLayout" topLeftCell="A4" zoomScaleNormal="60" zoomScaleSheetLayoutView="50" workbookViewId="0">
      <selection activeCell="D12" sqref="D12:D13"/>
    </sheetView>
  </sheetViews>
  <sheetFormatPr defaultColWidth="9" defaultRowHeight="21" x14ac:dyDescent="0.2"/>
  <cols>
    <col min="1" max="1" width="30.625" style="528" customWidth="1"/>
    <col min="2" max="3" width="18.625" style="529" customWidth="1"/>
    <col min="4" max="4" width="9.625" style="670" customWidth="1"/>
    <col min="5" max="5" width="9.625" style="671" customWidth="1"/>
    <col min="6" max="6" width="9.625" style="672" customWidth="1"/>
    <col min="7" max="7" width="9.625" style="671" customWidth="1"/>
    <col min="8" max="8" width="9.625" style="499" customWidth="1"/>
    <col min="9" max="9" width="16.75" style="668" customWidth="1"/>
    <col min="10" max="12" width="9" style="528" hidden="1" customWidth="1"/>
    <col min="13" max="16384" width="9" style="528"/>
  </cols>
  <sheetData>
    <row r="1" spans="1:9" s="497" customFormat="1" x14ac:dyDescent="0.2">
      <c r="B1" s="496"/>
      <c r="C1" s="685"/>
      <c r="D1" s="498"/>
      <c r="E1" s="499"/>
      <c r="F1" s="499"/>
      <c r="G1" s="499"/>
      <c r="H1" s="499"/>
      <c r="I1" s="653" t="s">
        <v>913</v>
      </c>
    </row>
    <row r="2" spans="1:9" s="497" customFormat="1" x14ac:dyDescent="0.2">
      <c r="A2" s="791" t="s">
        <v>1161</v>
      </c>
      <c r="B2" s="791"/>
      <c r="C2" s="791"/>
      <c r="D2" s="791"/>
      <c r="E2" s="791"/>
      <c r="F2" s="791"/>
      <c r="G2" s="791"/>
      <c r="H2" s="791"/>
      <c r="I2" s="791"/>
    </row>
    <row r="3" spans="1:9" s="497" customFormat="1" x14ac:dyDescent="0.2">
      <c r="A3" s="791" t="s">
        <v>693</v>
      </c>
      <c r="B3" s="791"/>
      <c r="C3" s="791"/>
      <c r="D3" s="791"/>
      <c r="E3" s="791"/>
      <c r="F3" s="791"/>
      <c r="G3" s="791"/>
      <c r="H3" s="791"/>
      <c r="I3" s="791"/>
    </row>
    <row r="4" spans="1:9" s="497" customFormat="1" x14ac:dyDescent="0.2">
      <c r="A4" s="501" t="s">
        <v>1089</v>
      </c>
      <c r="B4" s="679"/>
      <c r="C4" s="500"/>
      <c r="D4" s="502"/>
      <c r="E4" s="502"/>
      <c r="F4" s="502"/>
      <c r="G4" s="502"/>
      <c r="H4" s="502"/>
      <c r="I4" s="502"/>
    </row>
    <row r="5" spans="1:9" s="503" customFormat="1" x14ac:dyDescent="0.2">
      <c r="A5" s="789" t="s">
        <v>676</v>
      </c>
      <c r="B5" s="789" t="s">
        <v>675</v>
      </c>
      <c r="C5" s="675" t="s">
        <v>292</v>
      </c>
      <c r="D5" s="785" t="s">
        <v>1</v>
      </c>
      <c r="E5" s="785"/>
      <c r="F5" s="785"/>
      <c r="G5" s="785"/>
      <c r="H5" s="785"/>
      <c r="I5" s="786"/>
    </row>
    <row r="6" spans="1:9" s="503" customFormat="1" x14ac:dyDescent="0.2">
      <c r="A6" s="790"/>
      <c r="B6" s="790"/>
      <c r="C6" s="676" t="s">
        <v>673</v>
      </c>
      <c r="D6" s="539" t="s">
        <v>1045</v>
      </c>
      <c r="E6" s="504" t="s">
        <v>1046</v>
      </c>
      <c r="F6" s="504" t="s">
        <v>1047</v>
      </c>
      <c r="G6" s="504" t="s">
        <v>1048</v>
      </c>
      <c r="H6" s="504" t="s">
        <v>1049</v>
      </c>
      <c r="I6" s="505" t="s">
        <v>1052</v>
      </c>
    </row>
    <row r="7" spans="1:9" s="659" customFormat="1" ht="105" x14ac:dyDescent="0.2">
      <c r="A7" s="794" t="s">
        <v>1093</v>
      </c>
      <c r="B7" s="782" t="s">
        <v>1040</v>
      </c>
      <c r="C7" s="674" t="s">
        <v>1129</v>
      </c>
      <c r="D7" s="507">
        <v>15</v>
      </c>
      <c r="E7" s="507">
        <v>15</v>
      </c>
      <c r="F7" s="507">
        <v>15</v>
      </c>
      <c r="G7" s="507">
        <v>15</v>
      </c>
      <c r="H7" s="507">
        <v>15</v>
      </c>
      <c r="I7" s="508">
        <v>75</v>
      </c>
    </row>
    <row r="8" spans="1:9" s="659" customFormat="1" ht="63" x14ac:dyDescent="0.2">
      <c r="A8" s="886"/>
      <c r="B8" s="795"/>
      <c r="C8" s="540" t="s">
        <v>932</v>
      </c>
      <c r="D8" s="507">
        <v>5</v>
      </c>
      <c r="E8" s="507">
        <v>5</v>
      </c>
      <c r="F8" s="507">
        <v>5</v>
      </c>
      <c r="G8" s="507">
        <v>5</v>
      </c>
      <c r="H8" s="507">
        <v>5</v>
      </c>
      <c r="I8" s="508">
        <v>5</v>
      </c>
    </row>
    <row r="9" spans="1:9" s="665" customFormat="1" ht="106.5" customHeight="1" x14ac:dyDescent="0.2">
      <c r="A9" s="519"/>
      <c r="B9" s="510"/>
      <c r="C9" s="540" t="s">
        <v>1036</v>
      </c>
      <c r="D9" s="507">
        <v>10</v>
      </c>
      <c r="E9" s="507">
        <v>10</v>
      </c>
      <c r="F9" s="507">
        <v>10</v>
      </c>
      <c r="G9" s="507">
        <v>10</v>
      </c>
      <c r="H9" s="507">
        <v>10</v>
      </c>
      <c r="I9" s="508">
        <v>10</v>
      </c>
    </row>
    <row r="10" spans="1:9" ht="24" x14ac:dyDescent="0.2">
      <c r="A10" s="666"/>
      <c r="B10" s="688"/>
      <c r="F10" s="499"/>
    </row>
    <row r="11" spans="1:9" ht="24" x14ac:dyDescent="0.2">
      <c r="F11" s="499"/>
    </row>
  </sheetData>
  <mergeCells count="7">
    <mergeCell ref="A7:A8"/>
    <mergeCell ref="B7:B8"/>
    <mergeCell ref="A2:I2"/>
    <mergeCell ref="A3:I3"/>
    <mergeCell ref="A5:A6"/>
    <mergeCell ref="B5:B6"/>
    <mergeCell ref="D5:I5"/>
  </mergeCells>
  <printOptions horizontalCentered="1"/>
  <pageMargins left="0.39370078740157483" right="0.39370078740157483" top="0.78740157480314965" bottom="0.78740157480314965" header="0" footer="0"/>
  <pageSetup paperSize="9" scale="95" fitToHeight="0" orientation="landscape" verticalDpi="300" r:id="rId1"/>
  <headerFooter>
    <oddFooter>&amp;C&amp;"TH SarabunIT๙,ธรรมดา"&amp;14แบบ จ.1 ประเด็นการพัฒนาที่ 3 หน้าที่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F8A2"/>
  </sheetPr>
  <dimension ref="A1:M93"/>
  <sheetViews>
    <sheetView view="pageBreakPreview" topLeftCell="F1" zoomScale="70" zoomScaleNormal="100" zoomScaleSheetLayoutView="70" zoomScalePageLayoutView="80" workbookViewId="0">
      <selection activeCell="L10" sqref="L10"/>
    </sheetView>
  </sheetViews>
  <sheetFormatPr defaultColWidth="3.625" defaultRowHeight="21" x14ac:dyDescent="0.2"/>
  <cols>
    <col min="1" max="1" width="27.625" style="497" customWidth="1"/>
    <col min="2" max="3" width="27.625" style="599" hidden="1" customWidth="1"/>
    <col min="4" max="4" width="38.375" style="591" hidden="1" customWidth="1"/>
    <col min="5" max="5" width="9.375" style="496" customWidth="1"/>
    <col min="6" max="6" width="11" style="497" customWidth="1"/>
    <col min="7" max="7" width="17.625" style="685" customWidth="1"/>
    <col min="8" max="9" width="14.5" style="559" customWidth="1"/>
    <col min="10" max="10" width="16.5" style="559" customWidth="1"/>
    <col min="11" max="11" width="16.875" style="559" customWidth="1"/>
    <col min="12" max="12" width="15.5" style="559" customWidth="1"/>
    <col min="13" max="13" width="15" style="559" customWidth="1"/>
    <col min="14" max="16384" width="3.625" style="497"/>
  </cols>
  <sheetData>
    <row r="1" spans="1:13" x14ac:dyDescent="0.2">
      <c r="A1" s="791" t="s">
        <v>904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</row>
    <row r="2" spans="1:13" ht="50.25" customHeight="1" x14ac:dyDescent="0.2">
      <c r="A2" s="888" t="s">
        <v>1078</v>
      </c>
      <c r="B2" s="889"/>
      <c r="C2" s="888"/>
      <c r="D2" s="888"/>
      <c r="E2" s="888"/>
      <c r="F2" s="888"/>
      <c r="G2" s="888"/>
      <c r="H2" s="888"/>
      <c r="I2" s="888"/>
      <c r="J2" s="888"/>
      <c r="K2" s="888"/>
      <c r="L2" s="888"/>
      <c r="M2" s="888"/>
    </row>
    <row r="3" spans="1:13" ht="11.25" customHeight="1" x14ac:dyDescent="0.2">
      <c r="A3" s="600"/>
      <c r="B3" s="623"/>
      <c r="C3" s="582"/>
      <c r="D3" s="549"/>
      <c r="E3" s="600"/>
      <c r="F3" s="600"/>
      <c r="G3" s="600"/>
      <c r="H3" s="549"/>
      <c r="I3" s="549"/>
      <c r="J3" s="549"/>
      <c r="K3" s="549"/>
      <c r="L3" s="549"/>
      <c r="M3" s="549"/>
    </row>
    <row r="4" spans="1:13" x14ac:dyDescent="0.2">
      <c r="A4" s="890" t="s">
        <v>904</v>
      </c>
      <c r="B4" s="890"/>
      <c r="C4" s="890"/>
      <c r="D4" s="890"/>
      <c r="E4" s="890"/>
      <c r="F4" s="890"/>
      <c r="G4" s="890"/>
      <c r="H4" s="890" t="s">
        <v>4</v>
      </c>
      <c r="I4" s="890"/>
      <c r="J4" s="890"/>
      <c r="K4" s="890"/>
      <c r="L4" s="890"/>
      <c r="M4" s="890"/>
    </row>
    <row r="5" spans="1:13" ht="49.5" customHeight="1" x14ac:dyDescent="0.2">
      <c r="A5" s="686" t="s">
        <v>694</v>
      </c>
      <c r="B5" s="686" t="s">
        <v>747</v>
      </c>
      <c r="C5" s="686" t="s">
        <v>748</v>
      </c>
      <c r="D5" s="686" t="s">
        <v>746</v>
      </c>
      <c r="E5" s="686" t="s">
        <v>17</v>
      </c>
      <c r="F5" s="686" t="s">
        <v>696</v>
      </c>
      <c r="G5" s="686" t="s">
        <v>520</v>
      </c>
      <c r="H5" s="684" t="s">
        <v>1045</v>
      </c>
      <c r="I5" s="686" t="s">
        <v>1046</v>
      </c>
      <c r="J5" s="686" t="s">
        <v>1047</v>
      </c>
      <c r="K5" s="686" t="s">
        <v>1048</v>
      </c>
      <c r="L5" s="686" t="s">
        <v>1049</v>
      </c>
      <c r="M5" s="686" t="s">
        <v>1051</v>
      </c>
    </row>
    <row r="6" spans="1:13" s="624" customFormat="1" x14ac:dyDescent="0.2">
      <c r="A6" s="871" t="s">
        <v>703</v>
      </c>
      <c r="B6" s="872"/>
      <c r="C6" s="872"/>
      <c r="D6" s="872"/>
      <c r="E6" s="872"/>
      <c r="F6" s="872"/>
      <c r="G6" s="873"/>
      <c r="H6" s="550">
        <f>SUM(H7)</f>
        <v>855750000</v>
      </c>
      <c r="I6" s="550">
        <f t="shared" ref="I6:L6" si="0">SUM(I7)</f>
        <v>1080750000</v>
      </c>
      <c r="J6" s="550">
        <f t="shared" si="0"/>
        <v>1305750000</v>
      </c>
      <c r="K6" s="550">
        <f t="shared" si="0"/>
        <v>1975750000</v>
      </c>
      <c r="L6" s="550">
        <f t="shared" si="0"/>
        <v>1625750000</v>
      </c>
      <c r="M6" s="550">
        <f>SUM(M7)</f>
        <v>6843750000</v>
      </c>
    </row>
    <row r="7" spans="1:13" s="584" customFormat="1" x14ac:dyDescent="0.2">
      <c r="A7" s="864" t="s">
        <v>954</v>
      </c>
      <c r="B7" s="865"/>
      <c r="C7" s="865"/>
      <c r="D7" s="865"/>
      <c r="E7" s="865"/>
      <c r="F7" s="865"/>
      <c r="G7" s="865"/>
      <c r="H7" s="560">
        <f t="shared" ref="H7:L7" si="1">SUM(H8,H19,H22,H26,)</f>
        <v>855750000</v>
      </c>
      <c r="I7" s="560">
        <f t="shared" si="1"/>
        <v>1080750000</v>
      </c>
      <c r="J7" s="560">
        <f t="shared" si="1"/>
        <v>1305750000</v>
      </c>
      <c r="K7" s="560">
        <f t="shared" si="1"/>
        <v>1975750000</v>
      </c>
      <c r="L7" s="560">
        <f t="shared" si="1"/>
        <v>1625750000</v>
      </c>
      <c r="M7" s="560">
        <f>SUM(M8,M19,M22,M26,)</f>
        <v>6843750000</v>
      </c>
    </row>
    <row r="8" spans="1:13" s="588" customFormat="1" ht="132" customHeight="1" x14ac:dyDescent="0.2">
      <c r="A8" s="585" t="s">
        <v>934</v>
      </c>
      <c r="B8" s="680"/>
      <c r="C8" s="589"/>
      <c r="D8" s="585"/>
      <c r="E8" s="680" t="s">
        <v>527</v>
      </c>
      <c r="F8" s="680">
        <v>2</v>
      </c>
      <c r="G8" s="587" t="s">
        <v>598</v>
      </c>
      <c r="H8" s="552">
        <f>SUM(H9:H18)</f>
        <v>340750000</v>
      </c>
      <c r="I8" s="552">
        <f t="shared" ref="I8:M8" si="2">SUM(I9:I18)</f>
        <v>565750000</v>
      </c>
      <c r="J8" s="552">
        <f t="shared" si="2"/>
        <v>790750000</v>
      </c>
      <c r="K8" s="552">
        <f t="shared" si="2"/>
        <v>1460750000</v>
      </c>
      <c r="L8" s="552">
        <f t="shared" si="2"/>
        <v>1110750000</v>
      </c>
      <c r="M8" s="552">
        <f t="shared" si="2"/>
        <v>4268750000</v>
      </c>
    </row>
    <row r="9" spans="1:13" ht="79.5" customHeight="1" x14ac:dyDescent="0.2">
      <c r="A9" s="674" t="s">
        <v>551</v>
      </c>
      <c r="B9" s="522" t="s">
        <v>855</v>
      </c>
      <c r="C9" s="522" t="s">
        <v>703</v>
      </c>
      <c r="D9" s="674" t="s">
        <v>789</v>
      </c>
      <c r="E9" s="522" t="s">
        <v>42</v>
      </c>
      <c r="F9" s="522">
        <v>2</v>
      </c>
      <c r="G9" s="674" t="s">
        <v>599</v>
      </c>
      <c r="H9" s="526">
        <v>20000000</v>
      </c>
      <c r="I9" s="526">
        <v>20000000</v>
      </c>
      <c r="J9" s="526">
        <v>20000000</v>
      </c>
      <c r="K9" s="526">
        <v>20000000</v>
      </c>
      <c r="L9" s="526">
        <v>20000000</v>
      </c>
      <c r="M9" s="526">
        <f>SUM(H9:L9)</f>
        <v>100000000</v>
      </c>
    </row>
    <row r="10" spans="1:13" ht="84" customHeight="1" x14ac:dyDescent="0.2">
      <c r="A10" s="674" t="s">
        <v>552</v>
      </c>
      <c r="B10" s="522" t="s">
        <v>855</v>
      </c>
      <c r="C10" s="522" t="s">
        <v>703</v>
      </c>
      <c r="D10" s="674" t="s">
        <v>790</v>
      </c>
      <c r="E10" s="522" t="s">
        <v>42</v>
      </c>
      <c r="F10" s="522">
        <v>2</v>
      </c>
      <c r="G10" s="674" t="s">
        <v>599</v>
      </c>
      <c r="H10" s="526">
        <v>10000000</v>
      </c>
      <c r="I10" s="526">
        <v>10000000</v>
      </c>
      <c r="J10" s="526">
        <v>10000000</v>
      </c>
      <c r="K10" s="526">
        <v>10000000</v>
      </c>
      <c r="L10" s="526">
        <v>10000000</v>
      </c>
      <c r="M10" s="526">
        <f t="shared" ref="M10:M30" si="3">SUM(H10:L10)</f>
        <v>50000000</v>
      </c>
    </row>
    <row r="11" spans="1:13" s="547" customFormat="1" ht="96.75" customHeight="1" x14ac:dyDescent="0.2">
      <c r="A11" s="674" t="s">
        <v>553</v>
      </c>
      <c r="B11" s="522" t="s">
        <v>855</v>
      </c>
      <c r="C11" s="522" t="s">
        <v>703</v>
      </c>
      <c r="D11" s="674" t="s">
        <v>791</v>
      </c>
      <c r="E11" s="522" t="s">
        <v>527</v>
      </c>
      <c r="F11" s="522">
        <v>2</v>
      </c>
      <c r="G11" s="704" t="s">
        <v>600</v>
      </c>
      <c r="H11" s="526">
        <v>50000000</v>
      </c>
      <c r="I11" s="526">
        <v>75000000</v>
      </c>
      <c r="J11" s="526">
        <v>50000000</v>
      </c>
      <c r="K11" s="526">
        <v>500000000</v>
      </c>
      <c r="L11" s="526">
        <v>250000000</v>
      </c>
      <c r="M11" s="526">
        <f t="shared" si="3"/>
        <v>925000000</v>
      </c>
    </row>
    <row r="12" spans="1:13" s="547" customFormat="1" ht="163.5" customHeight="1" x14ac:dyDescent="0.2">
      <c r="A12" s="674" t="s">
        <v>557</v>
      </c>
      <c r="B12" s="522" t="s">
        <v>857</v>
      </c>
      <c r="C12" s="522" t="s">
        <v>703</v>
      </c>
      <c r="D12" s="674" t="s">
        <v>792</v>
      </c>
      <c r="E12" s="522" t="s">
        <v>527</v>
      </c>
      <c r="F12" s="522">
        <v>2</v>
      </c>
      <c r="G12" s="704" t="s">
        <v>1163</v>
      </c>
      <c r="H12" s="526">
        <v>140000000</v>
      </c>
      <c r="I12" s="526">
        <v>280000000</v>
      </c>
      <c r="J12" s="526">
        <v>500000000</v>
      </c>
      <c r="K12" s="526">
        <v>700000000</v>
      </c>
      <c r="L12" s="526">
        <v>600000000</v>
      </c>
      <c r="M12" s="526">
        <f>SUM(H12:L12)</f>
        <v>2220000000</v>
      </c>
    </row>
    <row r="13" spans="1:13" s="547" customFormat="1" ht="178.5" customHeight="1" x14ac:dyDescent="0.2">
      <c r="A13" s="674" t="s">
        <v>554</v>
      </c>
      <c r="B13" s="522" t="s">
        <v>856</v>
      </c>
      <c r="C13" s="522" t="s">
        <v>703</v>
      </c>
      <c r="D13" s="674" t="s">
        <v>793</v>
      </c>
      <c r="E13" s="522" t="s">
        <v>527</v>
      </c>
      <c r="F13" s="522">
        <v>2</v>
      </c>
      <c r="G13" s="707" t="s">
        <v>1162</v>
      </c>
      <c r="H13" s="526">
        <v>80000000</v>
      </c>
      <c r="I13" s="526">
        <v>80000000</v>
      </c>
      <c r="J13" s="526">
        <v>80000000</v>
      </c>
      <c r="K13" s="526">
        <v>100000000</v>
      </c>
      <c r="L13" s="526">
        <v>100000000</v>
      </c>
      <c r="M13" s="526">
        <f t="shared" si="3"/>
        <v>440000000</v>
      </c>
    </row>
    <row r="14" spans="1:13" ht="102.75" customHeight="1" x14ac:dyDescent="0.2">
      <c r="A14" s="674" t="s">
        <v>984</v>
      </c>
      <c r="B14" s="522" t="s">
        <v>859</v>
      </c>
      <c r="C14" s="522" t="s">
        <v>703</v>
      </c>
      <c r="D14" s="674" t="s">
        <v>794</v>
      </c>
      <c r="E14" s="522" t="s">
        <v>42</v>
      </c>
      <c r="F14" s="522">
        <v>2</v>
      </c>
      <c r="G14" s="674" t="s">
        <v>601</v>
      </c>
      <c r="H14" s="526">
        <v>10000000</v>
      </c>
      <c r="I14" s="526">
        <v>50000000</v>
      </c>
      <c r="J14" s="526">
        <v>10000000</v>
      </c>
      <c r="K14" s="526">
        <v>10000000</v>
      </c>
      <c r="L14" s="526">
        <v>10000000</v>
      </c>
      <c r="M14" s="526">
        <f t="shared" si="3"/>
        <v>90000000</v>
      </c>
    </row>
    <row r="15" spans="1:13" ht="120.75" customHeight="1" x14ac:dyDescent="0.2">
      <c r="A15" s="674" t="s">
        <v>555</v>
      </c>
      <c r="B15" s="522" t="s">
        <v>860</v>
      </c>
      <c r="C15" s="522" t="s">
        <v>703</v>
      </c>
      <c r="D15" s="674" t="s">
        <v>795</v>
      </c>
      <c r="E15" s="522" t="s">
        <v>42</v>
      </c>
      <c r="F15" s="522">
        <v>2</v>
      </c>
      <c r="G15" s="704" t="s">
        <v>735</v>
      </c>
      <c r="H15" s="526">
        <v>10000000</v>
      </c>
      <c r="I15" s="526">
        <v>30000000</v>
      </c>
      <c r="J15" s="526">
        <v>100000000</v>
      </c>
      <c r="K15" s="526">
        <v>100000000</v>
      </c>
      <c r="L15" s="526">
        <v>100000000</v>
      </c>
      <c r="M15" s="526">
        <f t="shared" si="3"/>
        <v>340000000</v>
      </c>
    </row>
    <row r="16" spans="1:13" ht="96" customHeight="1" x14ac:dyDescent="0.2">
      <c r="A16" s="674" t="s">
        <v>603</v>
      </c>
      <c r="B16" s="522" t="s">
        <v>861</v>
      </c>
      <c r="C16" s="522" t="s">
        <v>703</v>
      </c>
      <c r="D16" s="674" t="s">
        <v>796</v>
      </c>
      <c r="E16" s="522" t="s">
        <v>42</v>
      </c>
      <c r="F16" s="522" t="s">
        <v>724</v>
      </c>
      <c r="G16" s="704" t="s">
        <v>602</v>
      </c>
      <c r="H16" s="526">
        <v>10000000</v>
      </c>
      <c r="I16" s="526">
        <v>10000000</v>
      </c>
      <c r="J16" s="526">
        <v>10000000</v>
      </c>
      <c r="K16" s="526">
        <v>10000000</v>
      </c>
      <c r="L16" s="526">
        <v>10000000</v>
      </c>
      <c r="M16" s="526">
        <f t="shared" si="3"/>
        <v>50000000</v>
      </c>
    </row>
    <row r="17" spans="1:13" ht="98.25" customHeight="1" x14ac:dyDescent="0.2">
      <c r="A17" s="674" t="s">
        <v>933</v>
      </c>
      <c r="B17" s="522" t="s">
        <v>858</v>
      </c>
      <c r="C17" s="522" t="s">
        <v>703</v>
      </c>
      <c r="D17" s="674" t="s">
        <v>797</v>
      </c>
      <c r="E17" s="522" t="s">
        <v>42</v>
      </c>
      <c r="F17" s="522" t="s">
        <v>726</v>
      </c>
      <c r="G17" s="704" t="s">
        <v>601</v>
      </c>
      <c r="H17" s="526">
        <v>10000000</v>
      </c>
      <c r="I17" s="526">
        <v>10000000</v>
      </c>
      <c r="J17" s="526">
        <v>10000000</v>
      </c>
      <c r="K17" s="526">
        <v>10000000</v>
      </c>
      <c r="L17" s="526">
        <v>10000000</v>
      </c>
      <c r="M17" s="526">
        <f t="shared" si="3"/>
        <v>50000000</v>
      </c>
    </row>
    <row r="18" spans="1:13" ht="106.5" customHeight="1" x14ac:dyDescent="0.2">
      <c r="A18" s="697" t="s">
        <v>937</v>
      </c>
      <c r="B18" s="522" t="s">
        <v>858</v>
      </c>
      <c r="C18" s="522" t="s">
        <v>703</v>
      </c>
      <c r="D18" s="674" t="s">
        <v>797</v>
      </c>
      <c r="E18" s="522" t="s">
        <v>42</v>
      </c>
      <c r="F18" s="522" t="s">
        <v>726</v>
      </c>
      <c r="G18" s="674" t="s">
        <v>926</v>
      </c>
      <c r="H18" s="526">
        <v>750000</v>
      </c>
      <c r="I18" s="526">
        <v>750000</v>
      </c>
      <c r="J18" s="526">
        <v>750000</v>
      </c>
      <c r="K18" s="526">
        <v>750000</v>
      </c>
      <c r="L18" s="526">
        <v>750000</v>
      </c>
      <c r="M18" s="526">
        <f t="shared" ref="M18" si="4">SUM(H18:L18)</f>
        <v>3750000</v>
      </c>
    </row>
    <row r="19" spans="1:13" s="588" customFormat="1" ht="109.5" customHeight="1" x14ac:dyDescent="0.2">
      <c r="A19" s="585" t="s">
        <v>1179</v>
      </c>
      <c r="B19" s="680"/>
      <c r="C19" s="589"/>
      <c r="D19" s="607"/>
      <c r="E19" s="680" t="s">
        <v>42</v>
      </c>
      <c r="F19" s="680">
        <v>2</v>
      </c>
      <c r="G19" s="587" t="s">
        <v>598</v>
      </c>
      <c r="H19" s="552">
        <f>SUM(H20:H21)</f>
        <v>400000000</v>
      </c>
      <c r="I19" s="552">
        <f t="shared" ref="I19:L19" si="5">SUM(I20:I21)</f>
        <v>400000000</v>
      </c>
      <c r="J19" s="552">
        <f t="shared" si="5"/>
        <v>400000000</v>
      </c>
      <c r="K19" s="552">
        <f t="shared" si="5"/>
        <v>400000000</v>
      </c>
      <c r="L19" s="552">
        <f t="shared" si="5"/>
        <v>400000000</v>
      </c>
      <c r="M19" s="552">
        <f>SUM(M20:M21)</f>
        <v>2000000000</v>
      </c>
    </row>
    <row r="20" spans="1:13" s="501" customFormat="1" ht="116.25" customHeight="1" x14ac:dyDescent="0.2">
      <c r="A20" s="674" t="s">
        <v>1180</v>
      </c>
      <c r="B20" s="674" t="s">
        <v>604</v>
      </c>
      <c r="C20" s="522" t="s">
        <v>703</v>
      </c>
      <c r="D20" s="674"/>
      <c r="E20" s="522">
        <v>1</v>
      </c>
      <c r="F20" s="522">
        <v>2</v>
      </c>
      <c r="G20" s="704" t="s">
        <v>1164</v>
      </c>
      <c r="H20" s="526">
        <v>200000000</v>
      </c>
      <c r="I20" s="526">
        <v>200000000</v>
      </c>
      <c r="J20" s="526">
        <v>200000000</v>
      </c>
      <c r="K20" s="526">
        <v>200000000</v>
      </c>
      <c r="L20" s="526">
        <v>200000000</v>
      </c>
      <c r="M20" s="526">
        <f t="shared" si="3"/>
        <v>1000000000</v>
      </c>
    </row>
    <row r="21" spans="1:13" ht="120" customHeight="1" x14ac:dyDescent="0.2">
      <c r="A21" s="674" t="s">
        <v>1181</v>
      </c>
      <c r="B21" s="522" t="s">
        <v>862</v>
      </c>
      <c r="C21" s="522" t="s">
        <v>703</v>
      </c>
      <c r="D21" s="674" t="s">
        <v>798</v>
      </c>
      <c r="E21" s="522" t="s">
        <v>42</v>
      </c>
      <c r="F21" s="522">
        <v>2</v>
      </c>
      <c r="G21" s="704" t="s">
        <v>1164</v>
      </c>
      <c r="H21" s="526">
        <v>200000000</v>
      </c>
      <c r="I21" s="526">
        <v>200000000</v>
      </c>
      <c r="J21" s="526">
        <v>200000000</v>
      </c>
      <c r="K21" s="526">
        <v>200000000</v>
      </c>
      <c r="L21" s="526">
        <v>200000000</v>
      </c>
      <c r="M21" s="526">
        <f t="shared" si="3"/>
        <v>1000000000</v>
      </c>
    </row>
    <row r="22" spans="1:13" s="588" customFormat="1" ht="112.5" customHeight="1" x14ac:dyDescent="0.2">
      <c r="A22" s="585" t="s">
        <v>935</v>
      </c>
      <c r="B22" s="587" t="s">
        <v>550</v>
      </c>
      <c r="C22" s="589" t="s">
        <v>703</v>
      </c>
      <c r="D22" s="607"/>
      <c r="E22" s="680" t="s">
        <v>527</v>
      </c>
      <c r="F22" s="680">
        <v>2</v>
      </c>
      <c r="G22" s="587" t="s">
        <v>550</v>
      </c>
      <c r="H22" s="552">
        <f>SUM(H23:H24)</f>
        <v>40000000</v>
      </c>
      <c r="I22" s="552">
        <f t="shared" ref="I22:L22" si="6">SUM(I23:I24)</f>
        <v>40000000</v>
      </c>
      <c r="J22" s="552">
        <f t="shared" si="6"/>
        <v>40000000</v>
      </c>
      <c r="K22" s="552">
        <f t="shared" si="6"/>
        <v>40000000</v>
      </c>
      <c r="L22" s="552">
        <f t="shared" si="6"/>
        <v>40000000</v>
      </c>
      <c r="M22" s="552">
        <f>SUM(H22:L22)</f>
        <v>200000000</v>
      </c>
    </row>
    <row r="23" spans="1:13" ht="81" customHeight="1" x14ac:dyDescent="0.2">
      <c r="A23" s="674" t="s">
        <v>605</v>
      </c>
      <c r="B23" s="674" t="s">
        <v>606</v>
      </c>
      <c r="C23" s="522" t="s">
        <v>703</v>
      </c>
      <c r="D23" s="674"/>
      <c r="E23" s="522" t="s">
        <v>527</v>
      </c>
      <c r="F23" s="522">
        <v>2</v>
      </c>
      <c r="G23" s="674" t="s">
        <v>606</v>
      </c>
      <c r="H23" s="526">
        <v>20000000</v>
      </c>
      <c r="I23" s="526">
        <v>20000000</v>
      </c>
      <c r="J23" s="526">
        <v>20000000</v>
      </c>
      <c r="K23" s="526">
        <v>20000000</v>
      </c>
      <c r="L23" s="526">
        <v>20000000</v>
      </c>
      <c r="M23" s="526">
        <f t="shared" si="3"/>
        <v>100000000</v>
      </c>
    </row>
    <row r="24" spans="1:13" s="501" customFormat="1" ht="80.25" customHeight="1" x14ac:dyDescent="0.2">
      <c r="A24" s="674" t="s">
        <v>524</v>
      </c>
      <c r="B24" s="674" t="s">
        <v>606</v>
      </c>
      <c r="C24" s="522" t="s">
        <v>703</v>
      </c>
      <c r="D24" s="674"/>
      <c r="E24" s="522" t="s">
        <v>527</v>
      </c>
      <c r="F24" s="522">
        <v>2</v>
      </c>
      <c r="G24" s="674" t="s">
        <v>606</v>
      </c>
      <c r="H24" s="526">
        <v>20000000</v>
      </c>
      <c r="I24" s="526">
        <v>20000000</v>
      </c>
      <c r="J24" s="526">
        <v>20000000</v>
      </c>
      <c r="K24" s="526">
        <v>20000000</v>
      </c>
      <c r="L24" s="526">
        <v>20000000</v>
      </c>
      <c r="M24" s="526">
        <f t="shared" si="3"/>
        <v>100000000</v>
      </c>
    </row>
    <row r="25" spans="1:13" s="501" customFormat="1" ht="75" customHeight="1" x14ac:dyDescent="0.2">
      <c r="A25" s="697" t="s">
        <v>1120</v>
      </c>
      <c r="B25" s="689"/>
      <c r="C25" s="522"/>
      <c r="D25" s="689"/>
      <c r="E25" s="522">
        <v>3</v>
      </c>
      <c r="F25" s="522">
        <v>2</v>
      </c>
      <c r="G25" s="689" t="s">
        <v>1158</v>
      </c>
      <c r="H25" s="526">
        <v>153359000</v>
      </c>
      <c r="I25" s="526">
        <v>153359000</v>
      </c>
      <c r="J25" s="526">
        <v>153359000</v>
      </c>
      <c r="K25" s="526">
        <v>50000000</v>
      </c>
      <c r="L25" s="526">
        <v>50000000</v>
      </c>
      <c r="M25" s="526">
        <f t="shared" si="3"/>
        <v>560077000</v>
      </c>
    </row>
    <row r="26" spans="1:13" s="588" customFormat="1" ht="129" customHeight="1" x14ac:dyDescent="0.2">
      <c r="A26" s="585" t="s">
        <v>936</v>
      </c>
      <c r="B26" s="587" t="s">
        <v>577</v>
      </c>
      <c r="C26" s="589" t="s">
        <v>703</v>
      </c>
      <c r="D26" s="607"/>
      <c r="E26" s="680" t="s">
        <v>528</v>
      </c>
      <c r="F26" s="680">
        <v>2</v>
      </c>
      <c r="G26" s="587" t="s">
        <v>577</v>
      </c>
      <c r="H26" s="552">
        <f>SUM(H27:H30)</f>
        <v>75000000</v>
      </c>
      <c r="I26" s="552">
        <f t="shared" ref="I26:L26" si="7">SUM(I27:I30)</f>
        <v>75000000</v>
      </c>
      <c r="J26" s="552">
        <f t="shared" si="7"/>
        <v>75000000</v>
      </c>
      <c r="K26" s="552">
        <f t="shared" si="7"/>
        <v>75000000</v>
      </c>
      <c r="L26" s="552">
        <f t="shared" si="7"/>
        <v>75000000</v>
      </c>
      <c r="M26" s="552">
        <f>SUM(H26:L26)</f>
        <v>375000000</v>
      </c>
    </row>
    <row r="27" spans="1:13" ht="75" customHeight="1" x14ac:dyDescent="0.2">
      <c r="A27" s="674" t="s">
        <v>556</v>
      </c>
      <c r="B27" s="674" t="s">
        <v>577</v>
      </c>
      <c r="C27" s="522" t="s">
        <v>703</v>
      </c>
      <c r="D27" s="674"/>
      <c r="E27" s="522">
        <v>1</v>
      </c>
      <c r="F27" s="522">
        <v>2</v>
      </c>
      <c r="G27" s="674" t="s">
        <v>577</v>
      </c>
      <c r="H27" s="537">
        <v>8000000</v>
      </c>
      <c r="I27" s="537">
        <v>8000000</v>
      </c>
      <c r="J27" s="537">
        <v>8000000</v>
      </c>
      <c r="K27" s="537">
        <v>8000000</v>
      </c>
      <c r="L27" s="537">
        <v>8000000</v>
      </c>
      <c r="M27" s="554">
        <f t="shared" si="3"/>
        <v>40000000</v>
      </c>
    </row>
    <row r="28" spans="1:13" ht="99" customHeight="1" x14ac:dyDescent="0.2">
      <c r="A28" s="674" t="s">
        <v>654</v>
      </c>
      <c r="B28" s="674" t="s">
        <v>577</v>
      </c>
      <c r="C28" s="522" t="s">
        <v>703</v>
      </c>
      <c r="D28" s="674"/>
      <c r="E28" s="522">
        <v>2</v>
      </c>
      <c r="F28" s="522">
        <v>2</v>
      </c>
      <c r="G28" s="674" t="s">
        <v>577</v>
      </c>
      <c r="H28" s="537">
        <v>2000000</v>
      </c>
      <c r="I28" s="537">
        <v>2000000</v>
      </c>
      <c r="J28" s="537">
        <v>2000000</v>
      </c>
      <c r="K28" s="537">
        <v>2000000</v>
      </c>
      <c r="L28" s="537">
        <v>2000000</v>
      </c>
      <c r="M28" s="554">
        <f t="shared" si="3"/>
        <v>10000000</v>
      </c>
    </row>
    <row r="29" spans="1:13" ht="129.75" customHeight="1" x14ac:dyDescent="0.2">
      <c r="A29" s="674" t="s">
        <v>985</v>
      </c>
      <c r="B29" s="674" t="s">
        <v>579</v>
      </c>
      <c r="C29" s="522" t="s">
        <v>703</v>
      </c>
      <c r="D29" s="674"/>
      <c r="E29" s="522">
        <v>3</v>
      </c>
      <c r="F29" s="522">
        <v>2</v>
      </c>
      <c r="G29" s="674" t="s">
        <v>579</v>
      </c>
      <c r="H29" s="537">
        <v>25000000</v>
      </c>
      <c r="I29" s="537">
        <v>25000000</v>
      </c>
      <c r="J29" s="537">
        <v>25000000</v>
      </c>
      <c r="K29" s="537">
        <v>25000000</v>
      </c>
      <c r="L29" s="537">
        <v>25000000</v>
      </c>
      <c r="M29" s="625">
        <f t="shared" si="3"/>
        <v>125000000</v>
      </c>
    </row>
    <row r="30" spans="1:13" ht="128.25" customHeight="1" x14ac:dyDescent="0.2">
      <c r="A30" s="674" t="s">
        <v>1185</v>
      </c>
      <c r="B30" s="674" t="s">
        <v>579</v>
      </c>
      <c r="C30" s="522" t="s">
        <v>703</v>
      </c>
      <c r="D30" s="674"/>
      <c r="E30" s="522">
        <v>3</v>
      </c>
      <c r="F30" s="522">
        <v>2</v>
      </c>
      <c r="G30" s="674" t="s">
        <v>579</v>
      </c>
      <c r="H30" s="537">
        <v>40000000</v>
      </c>
      <c r="I30" s="537">
        <v>40000000</v>
      </c>
      <c r="J30" s="537">
        <v>40000000</v>
      </c>
      <c r="K30" s="537">
        <v>40000000</v>
      </c>
      <c r="L30" s="537">
        <v>40000000</v>
      </c>
      <c r="M30" s="625">
        <f t="shared" si="3"/>
        <v>200000000</v>
      </c>
    </row>
    <row r="31" spans="1:13" ht="13.5" customHeight="1" x14ac:dyDescent="0.2">
      <c r="A31" s="682"/>
      <c r="B31" s="611"/>
      <c r="C31" s="525"/>
      <c r="D31" s="682"/>
      <c r="E31" s="583"/>
      <c r="F31" s="583"/>
      <c r="G31" s="612"/>
      <c r="H31" s="613"/>
      <c r="I31" s="613"/>
      <c r="J31" s="614"/>
      <c r="K31" s="556"/>
      <c r="L31" s="556"/>
      <c r="M31" s="573"/>
    </row>
    <row r="32" spans="1:13" x14ac:dyDescent="0.2">
      <c r="A32" s="594" t="s">
        <v>696</v>
      </c>
      <c r="B32" s="595" t="s">
        <v>697</v>
      </c>
      <c r="C32" s="525"/>
      <c r="D32" s="682"/>
      <c r="E32" s="583"/>
      <c r="F32" s="583"/>
      <c r="G32" s="595"/>
      <c r="H32" s="573"/>
      <c r="I32" s="556"/>
      <c r="J32" s="595" t="s">
        <v>697</v>
      </c>
    </row>
    <row r="33" spans="1:13" x14ac:dyDescent="0.2">
      <c r="A33" s="596" t="s">
        <v>698</v>
      </c>
      <c r="B33" s="687" t="s">
        <v>667</v>
      </c>
      <c r="C33" s="525"/>
      <c r="D33" s="682"/>
      <c r="E33" s="583"/>
      <c r="F33" s="583"/>
      <c r="G33" s="687"/>
      <c r="H33" s="682"/>
      <c r="I33" s="682"/>
      <c r="J33" s="687" t="s">
        <v>667</v>
      </c>
      <c r="K33" s="497"/>
      <c r="L33" s="496"/>
      <c r="M33" s="497"/>
    </row>
    <row r="34" spans="1:13" x14ac:dyDescent="0.2">
      <c r="A34" s="880" t="s">
        <v>699</v>
      </c>
      <c r="B34" s="880"/>
      <c r="C34" s="880"/>
      <c r="D34" s="880"/>
      <c r="E34" s="880"/>
      <c r="F34" s="880"/>
      <c r="G34" s="687"/>
      <c r="H34" s="682"/>
      <c r="I34" s="682"/>
      <c r="J34" s="687" t="s">
        <v>668</v>
      </c>
      <c r="K34" s="497"/>
      <c r="L34" s="496"/>
      <c r="M34" s="497"/>
    </row>
    <row r="35" spans="1:13" x14ac:dyDescent="0.2">
      <c r="A35" s="596" t="s">
        <v>1002</v>
      </c>
      <c r="B35" s="596" t="s">
        <v>669</v>
      </c>
      <c r="C35" s="525"/>
      <c r="D35" s="682"/>
      <c r="E35" s="596"/>
      <c r="F35" s="596"/>
      <c r="G35" s="497"/>
      <c r="H35" s="497"/>
      <c r="J35" s="497" t="s">
        <v>669</v>
      </c>
      <c r="K35" s="685"/>
      <c r="L35" s="685"/>
      <c r="M35" s="685"/>
    </row>
    <row r="36" spans="1:13" x14ac:dyDescent="0.2">
      <c r="A36" s="596" t="s">
        <v>700</v>
      </c>
      <c r="B36" s="687" t="s">
        <v>670</v>
      </c>
      <c r="C36" s="525"/>
      <c r="D36" s="682"/>
      <c r="E36" s="583"/>
      <c r="F36" s="583"/>
      <c r="H36" s="681"/>
      <c r="I36" s="681"/>
      <c r="J36" s="685" t="s">
        <v>670</v>
      </c>
      <c r="K36" s="497"/>
      <c r="L36" s="496"/>
      <c r="M36" s="497"/>
    </row>
    <row r="37" spans="1:13" x14ac:dyDescent="0.2">
      <c r="A37" s="596" t="s">
        <v>701</v>
      </c>
      <c r="B37" s="687"/>
      <c r="C37" s="525"/>
      <c r="D37" s="682"/>
      <c r="E37" s="596"/>
      <c r="F37" s="596"/>
      <c r="J37" s="497"/>
      <c r="K37" s="497"/>
      <c r="L37" s="496"/>
      <c r="M37" s="497"/>
    </row>
    <row r="38" spans="1:13" x14ac:dyDescent="0.2">
      <c r="A38" s="887" t="s">
        <v>706</v>
      </c>
      <c r="B38" s="887"/>
      <c r="C38" s="887"/>
      <c r="D38" s="887"/>
      <c r="E38" s="887"/>
      <c r="F38" s="887"/>
      <c r="G38" s="887"/>
    </row>
    <row r="39" spans="1:13" x14ac:dyDescent="0.2">
      <c r="A39" s="682"/>
      <c r="B39" s="578"/>
      <c r="C39" s="626"/>
      <c r="D39" s="627"/>
      <c r="E39" s="525"/>
      <c r="F39" s="525"/>
      <c r="G39" s="682"/>
      <c r="H39" s="628"/>
      <c r="I39" s="628"/>
      <c r="J39" s="628"/>
      <c r="K39" s="628"/>
      <c r="L39" s="628"/>
      <c r="M39" s="629"/>
    </row>
    <row r="40" spans="1:13" x14ac:dyDescent="0.2">
      <c r="C40" s="578"/>
      <c r="D40" s="617"/>
    </row>
    <row r="41" spans="1:13" x14ac:dyDescent="0.2">
      <c r="C41" s="578"/>
      <c r="D41" s="617"/>
    </row>
    <row r="42" spans="1:13" x14ac:dyDescent="0.2">
      <c r="C42" s="578"/>
      <c r="D42" s="620"/>
    </row>
    <row r="43" spans="1:13" x14ac:dyDescent="0.2">
      <c r="C43" s="578"/>
      <c r="D43" s="617"/>
    </row>
    <row r="44" spans="1:13" x14ac:dyDescent="0.2">
      <c r="C44" s="578"/>
      <c r="D44" s="617"/>
    </row>
    <row r="45" spans="1:13" x14ac:dyDescent="0.2">
      <c r="C45" s="578"/>
      <c r="D45" s="617"/>
    </row>
    <row r="46" spans="1:13" x14ac:dyDescent="0.2">
      <c r="C46" s="578"/>
      <c r="D46" s="617"/>
    </row>
    <row r="47" spans="1:13" x14ac:dyDescent="0.2">
      <c r="C47" s="578"/>
      <c r="D47" s="617"/>
    </row>
    <row r="48" spans="1:13" x14ac:dyDescent="0.2">
      <c r="C48" s="578"/>
      <c r="D48" s="617"/>
    </row>
    <row r="49" spans="2:13" x14ac:dyDescent="0.2">
      <c r="C49" s="578"/>
      <c r="D49" s="617"/>
    </row>
    <row r="50" spans="2:13" x14ac:dyDescent="0.2">
      <c r="B50" s="497"/>
      <c r="C50" s="578"/>
      <c r="D50" s="617"/>
      <c r="E50" s="497"/>
      <c r="G50" s="497"/>
      <c r="H50" s="497"/>
      <c r="I50" s="497"/>
      <c r="J50" s="497"/>
      <c r="K50" s="497"/>
      <c r="L50" s="497"/>
      <c r="M50" s="497"/>
    </row>
    <row r="51" spans="2:13" x14ac:dyDescent="0.2">
      <c r="B51" s="497"/>
      <c r="C51" s="578"/>
      <c r="D51" s="617"/>
      <c r="E51" s="497"/>
      <c r="G51" s="497"/>
      <c r="H51" s="497"/>
      <c r="I51" s="497"/>
      <c r="J51" s="497"/>
      <c r="K51" s="497"/>
      <c r="L51" s="497"/>
      <c r="M51" s="497"/>
    </row>
    <row r="52" spans="2:13" x14ac:dyDescent="0.2">
      <c r="B52" s="497"/>
      <c r="C52" s="578"/>
      <c r="D52" s="617"/>
      <c r="E52" s="497"/>
      <c r="G52" s="497"/>
      <c r="H52" s="497"/>
      <c r="I52" s="497"/>
      <c r="J52" s="497"/>
      <c r="K52" s="497"/>
      <c r="L52" s="497"/>
      <c r="M52" s="497"/>
    </row>
    <row r="53" spans="2:13" x14ac:dyDescent="0.2">
      <c r="B53" s="497"/>
      <c r="C53" s="578"/>
      <c r="D53" s="617"/>
      <c r="E53" s="497"/>
      <c r="G53" s="497"/>
      <c r="H53" s="497"/>
      <c r="I53" s="497"/>
      <c r="J53" s="497"/>
      <c r="K53" s="497"/>
      <c r="L53" s="497"/>
      <c r="M53" s="497"/>
    </row>
    <row r="54" spans="2:13" x14ac:dyDescent="0.2">
      <c r="B54" s="497"/>
      <c r="C54" s="578"/>
      <c r="D54" s="617"/>
      <c r="E54" s="497"/>
      <c r="G54" s="497"/>
      <c r="H54" s="497"/>
      <c r="I54" s="497"/>
      <c r="J54" s="497"/>
      <c r="K54" s="497"/>
      <c r="L54" s="497"/>
      <c r="M54" s="497"/>
    </row>
    <row r="55" spans="2:13" x14ac:dyDescent="0.2">
      <c r="B55" s="497"/>
      <c r="C55" s="578"/>
      <c r="D55" s="617"/>
      <c r="E55" s="497"/>
      <c r="G55" s="497"/>
      <c r="H55" s="497"/>
      <c r="I55" s="497"/>
      <c r="J55" s="497"/>
      <c r="K55" s="497"/>
      <c r="L55" s="497"/>
      <c r="M55" s="497"/>
    </row>
    <row r="56" spans="2:13" x14ac:dyDescent="0.2">
      <c r="B56" s="497"/>
      <c r="C56" s="578"/>
      <c r="D56" s="617"/>
      <c r="E56" s="497"/>
      <c r="G56" s="497"/>
      <c r="H56" s="497"/>
      <c r="I56" s="497"/>
      <c r="J56" s="497"/>
      <c r="K56" s="497"/>
      <c r="L56" s="497"/>
      <c r="M56" s="497"/>
    </row>
    <row r="57" spans="2:13" x14ac:dyDescent="0.2">
      <c r="B57" s="497"/>
      <c r="C57" s="578"/>
      <c r="D57" s="617"/>
      <c r="E57" s="497"/>
      <c r="G57" s="497"/>
      <c r="H57" s="497"/>
      <c r="I57" s="497"/>
      <c r="J57" s="497"/>
      <c r="K57" s="497"/>
      <c r="L57" s="497"/>
      <c r="M57" s="497"/>
    </row>
    <row r="58" spans="2:13" x14ac:dyDescent="0.2">
      <c r="B58" s="497"/>
      <c r="C58" s="578"/>
      <c r="D58" s="617"/>
      <c r="E58" s="497"/>
      <c r="G58" s="497"/>
      <c r="H58" s="497"/>
      <c r="I58" s="497"/>
      <c r="J58" s="497"/>
      <c r="K58" s="497"/>
      <c r="L58" s="497"/>
      <c r="M58" s="497"/>
    </row>
    <row r="59" spans="2:13" x14ac:dyDescent="0.2">
      <c r="B59" s="497"/>
      <c r="C59" s="578"/>
      <c r="D59" s="617"/>
      <c r="E59" s="497"/>
      <c r="G59" s="497"/>
      <c r="H59" s="497"/>
      <c r="I59" s="497"/>
      <c r="J59" s="497"/>
      <c r="K59" s="497"/>
      <c r="L59" s="497"/>
      <c r="M59" s="497"/>
    </row>
    <row r="60" spans="2:13" x14ac:dyDescent="0.2">
      <c r="B60" s="497"/>
      <c r="C60" s="578"/>
      <c r="D60" s="617"/>
      <c r="E60" s="497"/>
      <c r="G60" s="497"/>
      <c r="H60" s="497"/>
      <c r="I60" s="497"/>
      <c r="J60" s="497"/>
      <c r="K60" s="497"/>
      <c r="L60" s="497"/>
      <c r="M60" s="497"/>
    </row>
    <row r="61" spans="2:13" x14ac:dyDescent="0.2">
      <c r="B61" s="497"/>
      <c r="C61" s="578"/>
      <c r="D61" s="617"/>
      <c r="E61" s="497"/>
      <c r="G61" s="497"/>
      <c r="H61" s="497"/>
      <c r="I61" s="497"/>
      <c r="J61" s="497"/>
      <c r="K61" s="497"/>
      <c r="L61" s="497"/>
      <c r="M61" s="497"/>
    </row>
    <row r="62" spans="2:13" x14ac:dyDescent="0.2">
      <c r="B62" s="497"/>
      <c r="C62" s="578"/>
      <c r="D62" s="617"/>
      <c r="E62" s="497"/>
      <c r="G62" s="497"/>
      <c r="H62" s="497"/>
      <c r="I62" s="497"/>
      <c r="J62" s="497"/>
      <c r="K62" s="497"/>
      <c r="L62" s="497"/>
      <c r="M62" s="497"/>
    </row>
    <row r="63" spans="2:13" x14ac:dyDescent="0.2">
      <c r="B63" s="497"/>
      <c r="C63" s="578"/>
      <c r="D63" s="617"/>
      <c r="E63" s="497"/>
      <c r="G63" s="497"/>
      <c r="H63" s="497"/>
      <c r="I63" s="497"/>
      <c r="J63" s="497"/>
      <c r="K63" s="497"/>
      <c r="L63" s="497"/>
      <c r="M63" s="497"/>
    </row>
    <row r="64" spans="2:13" x14ac:dyDescent="0.2">
      <c r="B64" s="497"/>
      <c r="C64" s="578"/>
      <c r="D64" s="617"/>
      <c r="E64" s="497"/>
      <c r="G64" s="497"/>
      <c r="H64" s="497"/>
      <c r="I64" s="497"/>
      <c r="J64" s="497"/>
      <c r="K64" s="497"/>
      <c r="L64" s="497"/>
      <c r="M64" s="497"/>
    </row>
    <row r="65" spans="3:4" s="497" customFormat="1" x14ac:dyDescent="0.2">
      <c r="C65" s="578"/>
      <c r="D65" s="617"/>
    </row>
    <row r="66" spans="3:4" s="497" customFormat="1" x14ac:dyDescent="0.2">
      <c r="C66" s="578"/>
      <c r="D66" s="617"/>
    </row>
    <row r="67" spans="3:4" s="497" customFormat="1" x14ac:dyDescent="0.2">
      <c r="C67" s="578"/>
      <c r="D67" s="620"/>
    </row>
    <row r="68" spans="3:4" s="497" customFormat="1" x14ac:dyDescent="0.2">
      <c r="C68" s="578"/>
      <c r="D68" s="617"/>
    </row>
    <row r="69" spans="3:4" s="497" customFormat="1" x14ac:dyDescent="0.2">
      <c r="C69" s="578"/>
      <c r="D69" s="617"/>
    </row>
    <row r="70" spans="3:4" s="497" customFormat="1" x14ac:dyDescent="0.2">
      <c r="C70" s="578"/>
      <c r="D70" s="617"/>
    </row>
    <row r="71" spans="3:4" s="497" customFormat="1" x14ac:dyDescent="0.2">
      <c r="C71" s="578"/>
      <c r="D71" s="630"/>
    </row>
    <row r="72" spans="3:4" s="497" customFormat="1" x14ac:dyDescent="0.2">
      <c r="C72" s="578"/>
      <c r="D72" s="620"/>
    </row>
    <row r="73" spans="3:4" s="497" customFormat="1" x14ac:dyDescent="0.2">
      <c r="C73" s="578"/>
      <c r="D73" s="617"/>
    </row>
    <row r="74" spans="3:4" s="497" customFormat="1" x14ac:dyDescent="0.2">
      <c r="C74" s="578"/>
      <c r="D74" s="617"/>
    </row>
    <row r="75" spans="3:4" s="497" customFormat="1" x14ac:dyDescent="0.2">
      <c r="C75" s="583"/>
      <c r="D75" s="596"/>
    </row>
    <row r="76" spans="3:4" s="497" customFormat="1" x14ac:dyDescent="0.2">
      <c r="C76" s="583"/>
      <c r="D76" s="596"/>
    </row>
    <row r="77" spans="3:4" s="497" customFormat="1" x14ac:dyDescent="0.2">
      <c r="C77" s="578"/>
      <c r="D77" s="617"/>
    </row>
    <row r="78" spans="3:4" s="497" customFormat="1" x14ac:dyDescent="0.2">
      <c r="C78" s="578"/>
      <c r="D78" s="617"/>
    </row>
    <row r="79" spans="3:4" s="497" customFormat="1" x14ac:dyDescent="0.2">
      <c r="C79" s="583"/>
      <c r="D79" s="596"/>
    </row>
    <row r="80" spans="3:4" s="497" customFormat="1" x14ac:dyDescent="0.2">
      <c r="C80" s="578"/>
      <c r="D80" s="617"/>
    </row>
    <row r="81" spans="3:4" s="497" customFormat="1" x14ac:dyDescent="0.2">
      <c r="C81" s="578"/>
      <c r="D81" s="617"/>
    </row>
    <row r="82" spans="3:4" s="497" customFormat="1" x14ac:dyDescent="0.2">
      <c r="C82" s="578"/>
      <c r="D82" s="617"/>
    </row>
    <row r="83" spans="3:4" s="497" customFormat="1" x14ac:dyDescent="0.2">
      <c r="C83" s="578"/>
      <c r="D83" s="620"/>
    </row>
    <row r="84" spans="3:4" s="497" customFormat="1" x14ac:dyDescent="0.2">
      <c r="C84" s="578"/>
      <c r="D84" s="617"/>
    </row>
    <row r="85" spans="3:4" s="497" customFormat="1" x14ac:dyDescent="0.2">
      <c r="C85" s="578"/>
      <c r="D85" s="620"/>
    </row>
    <row r="86" spans="3:4" s="497" customFormat="1" x14ac:dyDescent="0.2">
      <c r="C86" s="578"/>
      <c r="D86" s="617"/>
    </row>
    <row r="87" spans="3:4" s="497" customFormat="1" x14ac:dyDescent="0.2">
      <c r="C87" s="578"/>
      <c r="D87" s="621"/>
    </row>
    <row r="89" spans="3:4" s="497" customFormat="1" x14ac:dyDescent="0.2">
      <c r="C89" s="529"/>
      <c r="D89" s="528"/>
    </row>
    <row r="93" spans="3:4" s="497" customFormat="1" x14ac:dyDescent="0.2">
      <c r="C93" s="529"/>
      <c r="D93" s="528"/>
    </row>
  </sheetData>
  <mergeCells count="8">
    <mergeCell ref="A34:F34"/>
    <mergeCell ref="A38:G38"/>
    <mergeCell ref="A1:M1"/>
    <mergeCell ref="A2:M2"/>
    <mergeCell ref="A4:G4"/>
    <mergeCell ref="H4:M4"/>
    <mergeCell ref="A6:G6"/>
    <mergeCell ref="A7:G7"/>
  </mergeCells>
  <pageMargins left="0.19685039370078741" right="0.19685039370078741" top="0.74803149606299213" bottom="0.74803149606299213" header="0.31496062992125984" footer="0.31496062992125984"/>
  <pageSetup scale="78" orientation="landscape" r:id="rId1"/>
  <rowBreaks count="4" manualBreakCount="4">
    <brk id="14" max="12" man="1"/>
    <brk id="18" max="12" man="1"/>
    <brk id="22" max="12" man="1"/>
    <brk id="27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13"/>
  <sheetViews>
    <sheetView view="pageLayout" zoomScale="90" zoomScaleNormal="80" zoomScaleSheetLayoutView="50" zoomScalePageLayoutView="90" workbookViewId="0">
      <selection activeCell="B7" sqref="B7:B16"/>
    </sheetView>
  </sheetViews>
  <sheetFormatPr defaultColWidth="9" defaultRowHeight="21" x14ac:dyDescent="0.2"/>
  <cols>
    <col min="1" max="1" width="31.625" style="528" customWidth="1"/>
    <col min="2" max="2" width="20.875" style="529" customWidth="1"/>
    <col min="3" max="3" width="19.5" style="529" customWidth="1"/>
    <col min="4" max="4" width="9.625" style="667" customWidth="1"/>
    <col min="5" max="5" width="9.625" style="668" customWidth="1"/>
    <col min="6" max="6" width="9.625" style="669" customWidth="1"/>
    <col min="7" max="7" width="9.625" style="668" customWidth="1"/>
    <col min="8" max="8" width="9.625" style="653" customWidth="1"/>
    <col min="9" max="9" width="17.25" style="668" customWidth="1"/>
    <col min="10" max="12" width="9" style="528" customWidth="1"/>
    <col min="13" max="16384" width="9" style="528"/>
  </cols>
  <sheetData>
    <row r="1" spans="1:9" s="497" customFormat="1" x14ac:dyDescent="0.2">
      <c r="B1" s="496"/>
      <c r="C1" s="685"/>
      <c r="D1" s="498"/>
      <c r="E1" s="499"/>
      <c r="F1" s="499"/>
      <c r="G1" s="499"/>
      <c r="H1" s="499"/>
      <c r="I1" s="653" t="s">
        <v>913</v>
      </c>
    </row>
    <row r="2" spans="1:9" s="497" customFormat="1" x14ac:dyDescent="0.2">
      <c r="A2" s="791" t="s">
        <v>1161</v>
      </c>
      <c r="B2" s="791"/>
      <c r="C2" s="791"/>
      <c r="D2" s="791"/>
      <c r="E2" s="791"/>
      <c r="F2" s="791"/>
      <c r="G2" s="791"/>
      <c r="H2" s="791"/>
      <c r="I2" s="791"/>
    </row>
    <row r="3" spans="1:9" s="497" customFormat="1" x14ac:dyDescent="0.2">
      <c r="A3" s="791" t="s">
        <v>693</v>
      </c>
      <c r="B3" s="791"/>
      <c r="C3" s="791"/>
      <c r="D3" s="791"/>
      <c r="E3" s="791"/>
      <c r="F3" s="791"/>
      <c r="G3" s="791"/>
      <c r="H3" s="791"/>
      <c r="I3" s="791"/>
    </row>
    <row r="4" spans="1:9" s="497" customFormat="1" x14ac:dyDescent="0.2">
      <c r="A4" s="501" t="s">
        <v>1089</v>
      </c>
      <c r="B4" s="679"/>
      <c r="C4" s="500"/>
      <c r="D4" s="502"/>
      <c r="E4" s="502"/>
      <c r="F4" s="502"/>
      <c r="G4" s="502"/>
      <c r="H4" s="502"/>
      <c r="I4" s="502"/>
    </row>
    <row r="5" spans="1:9" s="503" customFormat="1" ht="42" x14ac:dyDescent="0.2">
      <c r="A5" s="789" t="s">
        <v>676</v>
      </c>
      <c r="B5" s="675" t="s">
        <v>675</v>
      </c>
      <c r="C5" s="675" t="s">
        <v>292</v>
      </c>
      <c r="D5" s="785" t="s">
        <v>1</v>
      </c>
      <c r="E5" s="785"/>
      <c r="F5" s="785"/>
      <c r="G5" s="785"/>
      <c r="H5" s="785"/>
      <c r="I5" s="786"/>
    </row>
    <row r="6" spans="1:9" s="503" customFormat="1" x14ac:dyDescent="0.2">
      <c r="A6" s="790"/>
      <c r="B6" s="656"/>
      <c r="C6" s="676" t="s">
        <v>673</v>
      </c>
      <c r="D6" s="539" t="s">
        <v>1045</v>
      </c>
      <c r="E6" s="504" t="s">
        <v>1046</v>
      </c>
      <c r="F6" s="504" t="s">
        <v>1047</v>
      </c>
      <c r="G6" s="504" t="s">
        <v>1048</v>
      </c>
      <c r="H6" s="504" t="s">
        <v>1049</v>
      </c>
      <c r="I6" s="505" t="s">
        <v>1052</v>
      </c>
    </row>
    <row r="7" spans="1:9" s="659" customFormat="1" ht="78" x14ac:dyDescent="0.2">
      <c r="A7" s="878" t="s">
        <v>1094</v>
      </c>
      <c r="B7" s="892" t="s">
        <v>1041</v>
      </c>
      <c r="C7" s="541" t="s">
        <v>938</v>
      </c>
      <c r="D7" s="657">
        <v>12</v>
      </c>
      <c r="E7" s="657">
        <v>12</v>
      </c>
      <c r="F7" s="657">
        <v>12</v>
      </c>
      <c r="G7" s="657">
        <v>12</v>
      </c>
      <c r="H7" s="577">
        <v>12</v>
      </c>
      <c r="I7" s="658">
        <v>60</v>
      </c>
    </row>
    <row r="8" spans="1:9" s="659" customFormat="1" ht="39" x14ac:dyDescent="0.2">
      <c r="A8" s="879"/>
      <c r="B8" s="893"/>
      <c r="C8" s="542" t="s">
        <v>1095</v>
      </c>
      <c r="D8" s="657">
        <v>11</v>
      </c>
      <c r="E8" s="657">
        <v>11</v>
      </c>
      <c r="F8" s="657">
        <v>11</v>
      </c>
      <c r="G8" s="657">
        <v>11</v>
      </c>
      <c r="H8" s="577">
        <v>11</v>
      </c>
      <c r="I8" s="658">
        <v>11</v>
      </c>
    </row>
    <row r="9" spans="1:9" s="659" customFormat="1" ht="39" x14ac:dyDescent="0.2">
      <c r="A9" s="879"/>
      <c r="B9" s="893"/>
      <c r="C9" s="542" t="s">
        <v>939</v>
      </c>
      <c r="D9" s="657">
        <v>17</v>
      </c>
      <c r="E9" s="657">
        <v>17</v>
      </c>
      <c r="F9" s="657">
        <v>17</v>
      </c>
      <c r="G9" s="657">
        <v>17</v>
      </c>
      <c r="H9" s="577">
        <v>17</v>
      </c>
      <c r="I9" s="658">
        <v>17</v>
      </c>
    </row>
    <row r="10" spans="1:9" s="659" customFormat="1" ht="58.5" x14ac:dyDescent="0.2">
      <c r="A10" s="891"/>
      <c r="B10" s="894"/>
      <c r="C10" s="542" t="s">
        <v>1079</v>
      </c>
      <c r="D10" s="657">
        <v>10</v>
      </c>
      <c r="E10" s="657">
        <v>10</v>
      </c>
      <c r="F10" s="657">
        <v>10</v>
      </c>
      <c r="G10" s="657">
        <v>10</v>
      </c>
      <c r="H10" s="577">
        <v>10</v>
      </c>
      <c r="I10" s="658">
        <v>10</v>
      </c>
    </row>
    <row r="11" spans="1:9" s="665" customFormat="1" ht="23.25" x14ac:dyDescent="0.2">
      <c r="A11" s="660"/>
      <c r="B11" s="661"/>
      <c r="C11" s="662"/>
      <c r="D11" s="663"/>
      <c r="E11" s="663"/>
      <c r="F11" s="664"/>
      <c r="G11" s="663"/>
      <c r="H11" s="664"/>
      <c r="I11" s="663"/>
    </row>
    <row r="12" spans="1:9" ht="24" x14ac:dyDescent="0.2">
      <c r="A12" s="666"/>
      <c r="B12" s="688"/>
      <c r="F12" s="653"/>
    </row>
    <row r="13" spans="1:9" ht="24" x14ac:dyDescent="0.2">
      <c r="F13" s="653"/>
    </row>
  </sheetData>
  <mergeCells count="6">
    <mergeCell ref="A5:A6"/>
    <mergeCell ref="D5:I5"/>
    <mergeCell ref="A2:I2"/>
    <mergeCell ref="A3:I3"/>
    <mergeCell ref="A7:A10"/>
    <mergeCell ref="B7:B10"/>
  </mergeCells>
  <printOptions horizontalCentered="1"/>
  <pageMargins left="0.39370078740157483" right="0.39370078740157483" top="0.78740157480314965" bottom="0.78740157480314965" header="0" footer="0"/>
  <pageSetup paperSize="9" scale="95" fitToHeight="0" orientation="landscape" verticalDpi="300" r:id="rId1"/>
  <headerFooter>
    <oddFooter>&amp;C&amp;"TH SarabunIT๙,Regular"&amp;14แบบ จ.1 ประเด็นการพัฒนาที่ 4 หน้าที่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97"/>
  <sheetViews>
    <sheetView view="pageBreakPreview" topLeftCell="G1" zoomScale="80" zoomScaleNormal="70" zoomScaleSheetLayoutView="80" zoomScalePageLayoutView="60" workbookViewId="0">
      <selection activeCell="P9" sqref="P9"/>
    </sheetView>
  </sheetViews>
  <sheetFormatPr defaultColWidth="9" defaultRowHeight="21" x14ac:dyDescent="0.2"/>
  <cols>
    <col min="1" max="1" width="28.25" style="528" customWidth="1"/>
    <col min="2" max="2" width="27.625" style="646" hidden="1" customWidth="1"/>
    <col min="3" max="3" width="27.625" style="599" hidden="1" customWidth="1"/>
    <col min="4" max="4" width="45.375" style="591" hidden="1" customWidth="1"/>
    <col min="5" max="5" width="9.625" style="529" customWidth="1"/>
    <col min="6" max="6" width="12.75" style="528" customWidth="1"/>
    <col min="7" max="7" width="18" style="530" customWidth="1"/>
    <col min="8" max="8" width="15.25" style="574" customWidth="1"/>
    <col min="9" max="9" width="15.25" style="619" customWidth="1"/>
    <col min="10" max="10" width="14.375" style="574" customWidth="1"/>
    <col min="11" max="11" width="13.875" style="574" customWidth="1"/>
    <col min="12" max="12" width="15" style="574" customWidth="1"/>
    <col min="13" max="13" width="16.125" style="574" customWidth="1"/>
    <col min="14" max="16384" width="9" style="528"/>
  </cols>
  <sheetData>
    <row r="1" spans="1:13" x14ac:dyDescent="0.2">
      <c r="A1" s="896" t="s">
        <v>904</v>
      </c>
      <c r="B1" s="896"/>
      <c r="C1" s="896"/>
      <c r="D1" s="896"/>
      <c r="E1" s="896"/>
      <c r="F1" s="896"/>
      <c r="G1" s="896"/>
      <c r="H1" s="896"/>
      <c r="I1" s="896"/>
      <c r="J1" s="896"/>
      <c r="K1" s="896"/>
      <c r="L1" s="896"/>
      <c r="M1" s="896"/>
    </row>
    <row r="2" spans="1:13" ht="46.5" customHeight="1" x14ac:dyDescent="0.2">
      <c r="A2" s="897" t="s">
        <v>1080</v>
      </c>
      <c r="B2" s="897"/>
      <c r="C2" s="897"/>
      <c r="D2" s="897"/>
      <c r="E2" s="897"/>
      <c r="F2" s="897"/>
      <c r="G2" s="897"/>
      <c r="H2" s="897"/>
      <c r="I2" s="897"/>
      <c r="J2" s="897"/>
      <c r="K2" s="897"/>
      <c r="L2" s="897"/>
      <c r="M2" s="897"/>
    </row>
    <row r="3" spans="1:13" ht="24" x14ac:dyDescent="0.2">
      <c r="A3" s="600"/>
      <c r="B3" s="600"/>
      <c r="C3" s="582"/>
      <c r="D3" s="549"/>
      <c r="E3" s="600"/>
      <c r="F3" s="600"/>
      <c r="G3" s="600"/>
      <c r="H3" s="631"/>
      <c r="I3" s="631"/>
      <c r="J3" s="631"/>
      <c r="K3" s="631"/>
      <c r="L3" s="631"/>
      <c r="M3" s="631"/>
    </row>
    <row r="4" spans="1:13" s="604" customFormat="1" x14ac:dyDescent="0.2">
      <c r="A4" s="898" t="s">
        <v>904</v>
      </c>
      <c r="B4" s="899"/>
      <c r="C4" s="899"/>
      <c r="D4" s="899"/>
      <c r="E4" s="899"/>
      <c r="F4" s="899"/>
      <c r="G4" s="900"/>
      <c r="H4" s="901" t="s">
        <v>4</v>
      </c>
      <c r="I4" s="902"/>
      <c r="J4" s="902"/>
      <c r="K4" s="902"/>
      <c r="L4" s="902"/>
      <c r="M4" s="903"/>
    </row>
    <row r="5" spans="1:13" s="604" customFormat="1" ht="51" customHeight="1" x14ac:dyDescent="0.2">
      <c r="A5" s="686" t="s">
        <v>694</v>
      </c>
      <c r="B5" s="686" t="s">
        <v>747</v>
      </c>
      <c r="C5" s="686" t="s">
        <v>748</v>
      </c>
      <c r="D5" s="686" t="s">
        <v>746</v>
      </c>
      <c r="E5" s="686" t="s">
        <v>17</v>
      </c>
      <c r="F5" s="686" t="s">
        <v>696</v>
      </c>
      <c r="G5" s="686" t="s">
        <v>520</v>
      </c>
      <c r="H5" s="632" t="s">
        <v>1045</v>
      </c>
      <c r="I5" s="633" t="s">
        <v>1046</v>
      </c>
      <c r="J5" s="633" t="s">
        <v>1047</v>
      </c>
      <c r="K5" s="633" t="s">
        <v>1048</v>
      </c>
      <c r="L5" s="686" t="s">
        <v>1049</v>
      </c>
      <c r="M5" s="633" t="s">
        <v>1051</v>
      </c>
    </row>
    <row r="6" spans="1:13" s="635" customFormat="1" x14ac:dyDescent="0.2">
      <c r="A6" s="904" t="s">
        <v>704</v>
      </c>
      <c r="B6" s="905"/>
      <c r="C6" s="905"/>
      <c r="D6" s="905"/>
      <c r="E6" s="905"/>
      <c r="F6" s="905"/>
      <c r="G6" s="906"/>
      <c r="H6" s="634">
        <f>SUM(H7)</f>
        <v>233236100</v>
      </c>
      <c r="I6" s="634">
        <f t="shared" ref="I6:M6" si="0">SUM(I7)</f>
        <v>241018100</v>
      </c>
      <c r="J6" s="634">
        <f t="shared" si="0"/>
        <v>244018100</v>
      </c>
      <c r="K6" s="634">
        <f t="shared" si="0"/>
        <v>269518100</v>
      </c>
      <c r="L6" s="634">
        <f t="shared" si="0"/>
        <v>253118100</v>
      </c>
      <c r="M6" s="634">
        <f t="shared" si="0"/>
        <v>1297780500</v>
      </c>
    </row>
    <row r="7" spans="1:13" s="584" customFormat="1" x14ac:dyDescent="0.2">
      <c r="A7" s="864" t="s">
        <v>954</v>
      </c>
      <c r="B7" s="865"/>
      <c r="C7" s="865"/>
      <c r="D7" s="865"/>
      <c r="E7" s="865"/>
      <c r="F7" s="865"/>
      <c r="G7" s="865"/>
      <c r="H7" s="560">
        <f t="shared" ref="H7:M7" si="1">SUM(H8,H14,H37,H42)</f>
        <v>233236100</v>
      </c>
      <c r="I7" s="560">
        <f t="shared" si="1"/>
        <v>241018100</v>
      </c>
      <c r="J7" s="560">
        <f t="shared" si="1"/>
        <v>244018100</v>
      </c>
      <c r="K7" s="560">
        <f t="shared" si="1"/>
        <v>269518100</v>
      </c>
      <c r="L7" s="560">
        <f t="shared" si="1"/>
        <v>253118100</v>
      </c>
      <c r="M7" s="560">
        <f t="shared" si="1"/>
        <v>1297780500</v>
      </c>
    </row>
    <row r="8" spans="1:13" s="588" customFormat="1" ht="114" customHeight="1" x14ac:dyDescent="0.2">
      <c r="A8" s="585" t="s">
        <v>940</v>
      </c>
      <c r="B8" s="587"/>
      <c r="C8" s="589"/>
      <c r="D8" s="585"/>
      <c r="E8" s="680" t="s">
        <v>527</v>
      </c>
      <c r="F8" s="680" t="s">
        <v>717</v>
      </c>
      <c r="G8" s="587" t="s">
        <v>598</v>
      </c>
      <c r="H8" s="552">
        <f t="shared" ref="H8:M8" si="2">SUM(H9:H13)</f>
        <v>82000000</v>
      </c>
      <c r="I8" s="552">
        <f t="shared" si="2"/>
        <v>86000000</v>
      </c>
      <c r="J8" s="552">
        <f t="shared" si="2"/>
        <v>82000000</v>
      </c>
      <c r="K8" s="552">
        <f t="shared" si="2"/>
        <v>84000000</v>
      </c>
      <c r="L8" s="552">
        <f t="shared" si="2"/>
        <v>82000000</v>
      </c>
      <c r="M8" s="552">
        <f t="shared" si="2"/>
        <v>416000000</v>
      </c>
    </row>
    <row r="9" spans="1:13" s="604" customFormat="1" ht="168.75" x14ac:dyDescent="0.2">
      <c r="A9" s="531" t="s">
        <v>607</v>
      </c>
      <c r="B9" s="522" t="s">
        <v>863</v>
      </c>
      <c r="C9" s="522" t="s">
        <v>704</v>
      </c>
      <c r="D9" s="674" t="s">
        <v>800</v>
      </c>
      <c r="E9" s="636" t="s">
        <v>527</v>
      </c>
      <c r="F9" s="636">
        <v>2</v>
      </c>
      <c r="G9" s="708" t="s">
        <v>608</v>
      </c>
      <c r="H9" s="637">
        <v>30000000</v>
      </c>
      <c r="I9" s="637">
        <v>32000000</v>
      </c>
      <c r="J9" s="637">
        <v>30000000</v>
      </c>
      <c r="K9" s="637">
        <v>30000000</v>
      </c>
      <c r="L9" s="637">
        <v>30000000</v>
      </c>
      <c r="M9" s="637">
        <f t="shared" ref="M9:M43" si="3">SUM(H9:L9)</f>
        <v>152000000</v>
      </c>
    </row>
    <row r="10" spans="1:13" s="497" customFormat="1" ht="116.25" customHeight="1" x14ac:dyDescent="0.2">
      <c r="A10" s="674" t="s">
        <v>525</v>
      </c>
      <c r="B10" s="674" t="s">
        <v>609</v>
      </c>
      <c r="C10" s="522" t="s">
        <v>704</v>
      </c>
      <c r="D10" s="674" t="s">
        <v>801</v>
      </c>
      <c r="E10" s="522" t="s">
        <v>527</v>
      </c>
      <c r="F10" s="522" t="s">
        <v>724</v>
      </c>
      <c r="G10" s="704" t="s">
        <v>609</v>
      </c>
      <c r="H10" s="526">
        <v>5000000</v>
      </c>
      <c r="I10" s="526">
        <v>5000000</v>
      </c>
      <c r="J10" s="526">
        <v>5000000</v>
      </c>
      <c r="K10" s="526">
        <v>7000000</v>
      </c>
      <c r="L10" s="526">
        <v>5000000</v>
      </c>
      <c r="M10" s="526">
        <f t="shared" si="3"/>
        <v>27000000</v>
      </c>
    </row>
    <row r="11" spans="1:13" s="497" customFormat="1" ht="93.75" x14ac:dyDescent="0.2">
      <c r="A11" s="674" t="s">
        <v>610</v>
      </c>
      <c r="B11" s="674" t="s">
        <v>609</v>
      </c>
      <c r="C11" s="522" t="s">
        <v>704</v>
      </c>
      <c r="D11" s="674" t="s">
        <v>799</v>
      </c>
      <c r="E11" s="522" t="s">
        <v>527</v>
      </c>
      <c r="F11" s="522" t="s">
        <v>628</v>
      </c>
      <c r="G11" s="704" t="s">
        <v>609</v>
      </c>
      <c r="H11" s="526">
        <v>5000000</v>
      </c>
      <c r="I11" s="526">
        <v>5000000</v>
      </c>
      <c r="J11" s="526">
        <v>5000000</v>
      </c>
      <c r="K11" s="526">
        <v>5000000</v>
      </c>
      <c r="L11" s="526">
        <v>5000000</v>
      </c>
      <c r="M11" s="526">
        <f t="shared" si="3"/>
        <v>25000000</v>
      </c>
    </row>
    <row r="12" spans="1:13" s="497" customFormat="1" ht="112.5" x14ac:dyDescent="0.2">
      <c r="A12" s="674" t="s">
        <v>941</v>
      </c>
      <c r="B12" s="674" t="s">
        <v>864</v>
      </c>
      <c r="C12" s="522" t="s">
        <v>704</v>
      </c>
      <c r="D12" s="674" t="s">
        <v>802</v>
      </c>
      <c r="E12" s="592" t="s">
        <v>42</v>
      </c>
      <c r="F12" s="522">
        <v>2</v>
      </c>
      <c r="G12" s="704" t="s">
        <v>994</v>
      </c>
      <c r="H12" s="526">
        <v>3000000</v>
      </c>
      <c r="I12" s="526">
        <v>5000000</v>
      </c>
      <c r="J12" s="526">
        <v>3000000</v>
      </c>
      <c r="K12" s="526">
        <v>3000000</v>
      </c>
      <c r="L12" s="526">
        <v>3000000</v>
      </c>
      <c r="M12" s="526">
        <f>SUM(H12:L12)</f>
        <v>17000000</v>
      </c>
    </row>
    <row r="13" spans="1:13" s="497" customFormat="1" ht="167.25" customHeight="1" x14ac:dyDescent="0.2">
      <c r="A13" s="674" t="s">
        <v>1015</v>
      </c>
      <c r="B13" s="674"/>
      <c r="C13" s="522"/>
      <c r="D13" s="674"/>
      <c r="E13" s="592" t="s">
        <v>42</v>
      </c>
      <c r="F13" s="522">
        <v>2</v>
      </c>
      <c r="G13" s="674" t="s">
        <v>1016</v>
      </c>
      <c r="H13" s="526">
        <v>39000000</v>
      </c>
      <c r="I13" s="526">
        <v>39000000</v>
      </c>
      <c r="J13" s="526">
        <v>39000000</v>
      </c>
      <c r="K13" s="526">
        <v>39000000</v>
      </c>
      <c r="L13" s="526">
        <v>39000000</v>
      </c>
      <c r="M13" s="526">
        <f>SUM(H13:L13)</f>
        <v>195000000</v>
      </c>
    </row>
    <row r="14" spans="1:13" s="588" customFormat="1" ht="63" x14ac:dyDescent="0.2">
      <c r="A14" s="585" t="s">
        <v>942</v>
      </c>
      <c r="B14" s="587"/>
      <c r="C14" s="589"/>
      <c r="D14" s="607"/>
      <c r="E14" s="680" t="s">
        <v>527</v>
      </c>
      <c r="F14" s="680" t="s">
        <v>527</v>
      </c>
      <c r="G14" s="587" t="s">
        <v>611</v>
      </c>
      <c r="H14" s="552">
        <f>SUM(H15:H36)</f>
        <v>119418000</v>
      </c>
      <c r="I14" s="552">
        <f t="shared" ref="I14:K14" si="4">SUM(I15:I30)</f>
        <v>118200000</v>
      </c>
      <c r="J14" s="552">
        <f t="shared" si="4"/>
        <v>130200000</v>
      </c>
      <c r="K14" s="552">
        <f t="shared" si="4"/>
        <v>153700000</v>
      </c>
      <c r="L14" s="552">
        <f>SUM(L15:L30)</f>
        <v>139300000</v>
      </c>
      <c r="M14" s="552">
        <f>SUM(M15:M36)</f>
        <v>717690000</v>
      </c>
    </row>
    <row r="15" spans="1:13" s="547" customFormat="1" ht="112.5" x14ac:dyDescent="0.2">
      <c r="A15" s="674" t="s">
        <v>1159</v>
      </c>
      <c r="B15" s="522" t="s">
        <v>863</v>
      </c>
      <c r="C15" s="522" t="s">
        <v>704</v>
      </c>
      <c r="D15" s="674" t="s">
        <v>803</v>
      </c>
      <c r="E15" s="522" t="s">
        <v>42</v>
      </c>
      <c r="F15" s="522">
        <v>2</v>
      </c>
      <c r="G15" s="704" t="s">
        <v>741</v>
      </c>
      <c r="H15" s="526">
        <v>10000000</v>
      </c>
      <c r="I15" s="526">
        <v>25000000</v>
      </c>
      <c r="J15" s="526">
        <v>25000000</v>
      </c>
      <c r="K15" s="526">
        <v>42000000</v>
      </c>
      <c r="L15" s="526">
        <v>42000000</v>
      </c>
      <c r="M15" s="526">
        <f t="shared" si="3"/>
        <v>144000000</v>
      </c>
    </row>
    <row r="16" spans="1:13" s="497" customFormat="1" ht="105" x14ac:dyDescent="0.2">
      <c r="A16" s="674" t="s">
        <v>1155</v>
      </c>
      <c r="B16" s="674" t="s">
        <v>650</v>
      </c>
      <c r="C16" s="522" t="s">
        <v>704</v>
      </c>
      <c r="D16" s="674" t="s">
        <v>804</v>
      </c>
      <c r="E16" s="522">
        <v>1</v>
      </c>
      <c r="F16" s="522">
        <v>2</v>
      </c>
      <c r="G16" s="707" t="s">
        <v>943</v>
      </c>
      <c r="H16" s="565">
        <v>5000000</v>
      </c>
      <c r="I16" s="565">
        <v>12000000</v>
      </c>
      <c r="J16" s="565">
        <v>5000000</v>
      </c>
      <c r="K16" s="565">
        <v>5000000</v>
      </c>
      <c r="L16" s="565">
        <v>10000000</v>
      </c>
      <c r="M16" s="526">
        <f t="shared" si="3"/>
        <v>37000000</v>
      </c>
    </row>
    <row r="17" spans="1:13" s="497" customFormat="1" ht="137.25" customHeight="1" x14ac:dyDescent="0.2">
      <c r="A17" s="674" t="s">
        <v>742</v>
      </c>
      <c r="B17" s="674" t="s">
        <v>687</v>
      </c>
      <c r="C17" s="522" t="s">
        <v>704</v>
      </c>
      <c r="D17" s="674" t="s">
        <v>805</v>
      </c>
      <c r="E17" s="522">
        <v>2</v>
      </c>
      <c r="F17" s="522" t="s">
        <v>628</v>
      </c>
      <c r="G17" s="709" t="s">
        <v>944</v>
      </c>
      <c r="H17" s="526">
        <v>10000000</v>
      </c>
      <c r="I17" s="526">
        <v>1000000</v>
      </c>
      <c r="J17" s="526">
        <v>20000000</v>
      </c>
      <c r="K17" s="526">
        <v>20000000</v>
      </c>
      <c r="L17" s="526">
        <v>1600000</v>
      </c>
      <c r="M17" s="526">
        <f t="shared" si="3"/>
        <v>52600000</v>
      </c>
    </row>
    <row r="18" spans="1:13" s="547" customFormat="1" ht="181.5" customHeight="1" x14ac:dyDescent="0.2">
      <c r="A18" s="781" t="s">
        <v>727</v>
      </c>
      <c r="B18" s="522" t="s">
        <v>863</v>
      </c>
      <c r="C18" s="522" t="s">
        <v>704</v>
      </c>
      <c r="D18" s="674" t="s">
        <v>806</v>
      </c>
      <c r="E18" s="522" t="s">
        <v>42</v>
      </c>
      <c r="F18" s="522">
        <v>2</v>
      </c>
      <c r="G18" s="707" t="s">
        <v>945</v>
      </c>
      <c r="H18" s="526">
        <v>3000000</v>
      </c>
      <c r="I18" s="526">
        <v>3000000</v>
      </c>
      <c r="J18" s="526">
        <v>3000000</v>
      </c>
      <c r="K18" s="526">
        <v>3000000</v>
      </c>
      <c r="L18" s="526">
        <v>3000000</v>
      </c>
      <c r="M18" s="526">
        <f>SUM(H18:L18)</f>
        <v>15000000</v>
      </c>
    </row>
    <row r="19" spans="1:13" ht="63" x14ac:dyDescent="0.2">
      <c r="A19" s="781" t="s">
        <v>1103</v>
      </c>
      <c r="B19" s="674" t="s">
        <v>579</v>
      </c>
      <c r="C19" s="522" t="s">
        <v>704</v>
      </c>
      <c r="D19" s="674" t="s">
        <v>807</v>
      </c>
      <c r="E19" s="636">
        <v>1</v>
      </c>
      <c r="F19" s="636">
        <v>1</v>
      </c>
      <c r="G19" s="531" t="s">
        <v>1104</v>
      </c>
      <c r="H19" s="637">
        <v>3000000</v>
      </c>
      <c r="I19" s="637">
        <v>3000000</v>
      </c>
      <c r="J19" s="637">
        <v>3000000</v>
      </c>
      <c r="K19" s="637">
        <v>3000000</v>
      </c>
      <c r="L19" s="637">
        <v>3000000</v>
      </c>
      <c r="M19" s="637">
        <f t="shared" si="3"/>
        <v>15000000</v>
      </c>
    </row>
    <row r="20" spans="1:13" ht="42" x14ac:dyDescent="0.2">
      <c r="A20" s="531" t="s">
        <v>558</v>
      </c>
      <c r="B20" s="674" t="s">
        <v>579</v>
      </c>
      <c r="C20" s="522" t="s">
        <v>704</v>
      </c>
      <c r="D20" s="674" t="s">
        <v>808</v>
      </c>
      <c r="E20" s="636">
        <v>3</v>
      </c>
      <c r="F20" s="636" t="s">
        <v>528</v>
      </c>
      <c r="G20" s="531" t="s">
        <v>579</v>
      </c>
      <c r="H20" s="637">
        <v>4500000</v>
      </c>
      <c r="I20" s="637">
        <v>4500000</v>
      </c>
      <c r="J20" s="637">
        <v>4500000</v>
      </c>
      <c r="K20" s="637">
        <v>10000000</v>
      </c>
      <c r="L20" s="637">
        <v>10000000</v>
      </c>
      <c r="M20" s="637">
        <f t="shared" si="3"/>
        <v>33500000</v>
      </c>
    </row>
    <row r="21" spans="1:13" s="497" customFormat="1" ht="105" x14ac:dyDescent="0.2">
      <c r="A21" s="674" t="s">
        <v>559</v>
      </c>
      <c r="B21" s="674" t="s">
        <v>579</v>
      </c>
      <c r="C21" s="522" t="s">
        <v>704</v>
      </c>
      <c r="D21" s="674" t="s">
        <v>809</v>
      </c>
      <c r="E21" s="522" t="s">
        <v>528</v>
      </c>
      <c r="F21" s="522">
        <v>2</v>
      </c>
      <c r="G21" s="674" t="s">
        <v>990</v>
      </c>
      <c r="H21" s="526">
        <v>10000000</v>
      </c>
      <c r="I21" s="526">
        <v>10000000</v>
      </c>
      <c r="J21" s="526">
        <v>10000000</v>
      </c>
      <c r="K21" s="526">
        <v>11000000</v>
      </c>
      <c r="L21" s="526">
        <v>10000000</v>
      </c>
      <c r="M21" s="526">
        <f t="shared" si="3"/>
        <v>51000000</v>
      </c>
    </row>
    <row r="22" spans="1:13" ht="96" customHeight="1" x14ac:dyDescent="0.2">
      <c r="A22" s="674" t="s">
        <v>647</v>
      </c>
      <c r="B22" s="674" t="s">
        <v>579</v>
      </c>
      <c r="C22" s="522" t="s">
        <v>704</v>
      </c>
      <c r="D22" s="674" t="s">
        <v>810</v>
      </c>
      <c r="E22" s="636">
        <v>3</v>
      </c>
      <c r="F22" s="636">
        <v>2</v>
      </c>
      <c r="G22" s="531" t="s">
        <v>579</v>
      </c>
      <c r="H22" s="637">
        <v>3500000</v>
      </c>
      <c r="I22" s="637">
        <v>3500000</v>
      </c>
      <c r="J22" s="637">
        <v>3500000</v>
      </c>
      <c r="K22" s="637">
        <v>3500000</v>
      </c>
      <c r="L22" s="637">
        <v>3500000</v>
      </c>
      <c r="M22" s="637">
        <f t="shared" si="3"/>
        <v>17500000</v>
      </c>
    </row>
    <row r="23" spans="1:13" ht="133.5" customHeight="1" x14ac:dyDescent="0.2">
      <c r="A23" s="697" t="s">
        <v>560</v>
      </c>
      <c r="B23" s="522" t="s">
        <v>863</v>
      </c>
      <c r="C23" s="522" t="s">
        <v>704</v>
      </c>
      <c r="D23" s="674" t="s">
        <v>811</v>
      </c>
      <c r="E23" s="636" t="s">
        <v>527</v>
      </c>
      <c r="F23" s="636">
        <v>2</v>
      </c>
      <c r="G23" s="710" t="s">
        <v>1035</v>
      </c>
      <c r="H23" s="637">
        <v>400000</v>
      </c>
      <c r="I23" s="637">
        <v>400000</v>
      </c>
      <c r="J23" s="637">
        <v>400000</v>
      </c>
      <c r="K23" s="637">
        <v>400000</v>
      </c>
      <c r="L23" s="637">
        <v>400000</v>
      </c>
      <c r="M23" s="637">
        <f t="shared" si="3"/>
        <v>2000000</v>
      </c>
    </row>
    <row r="24" spans="1:13" ht="100.5" customHeight="1" x14ac:dyDescent="0.2">
      <c r="A24" s="531" t="s">
        <v>561</v>
      </c>
      <c r="B24" s="674" t="s">
        <v>579</v>
      </c>
      <c r="C24" s="522" t="s">
        <v>704</v>
      </c>
      <c r="D24" s="674" t="s">
        <v>812</v>
      </c>
      <c r="E24" s="636">
        <v>3</v>
      </c>
      <c r="F24" s="636">
        <v>2</v>
      </c>
      <c r="G24" s="710" t="s">
        <v>1085</v>
      </c>
      <c r="H24" s="637">
        <v>3000000</v>
      </c>
      <c r="I24" s="637">
        <v>3000000</v>
      </c>
      <c r="J24" s="637">
        <v>3000000</v>
      </c>
      <c r="K24" s="637">
        <v>3000000</v>
      </c>
      <c r="L24" s="637">
        <v>3000000</v>
      </c>
      <c r="M24" s="637">
        <f t="shared" si="3"/>
        <v>15000000</v>
      </c>
    </row>
    <row r="25" spans="1:13" ht="42" x14ac:dyDescent="0.2">
      <c r="A25" s="531" t="s">
        <v>562</v>
      </c>
      <c r="B25" s="674" t="s">
        <v>579</v>
      </c>
      <c r="C25" s="522" t="s">
        <v>704</v>
      </c>
      <c r="D25" s="674" t="s">
        <v>813</v>
      </c>
      <c r="E25" s="636">
        <v>3</v>
      </c>
      <c r="F25" s="636">
        <v>2</v>
      </c>
      <c r="G25" s="531" t="s">
        <v>579</v>
      </c>
      <c r="H25" s="637">
        <v>10000000</v>
      </c>
      <c r="I25" s="637">
        <v>10000000</v>
      </c>
      <c r="J25" s="637">
        <v>10000000</v>
      </c>
      <c r="K25" s="637">
        <v>10000000</v>
      </c>
      <c r="L25" s="637">
        <v>10000000</v>
      </c>
      <c r="M25" s="637">
        <f t="shared" si="3"/>
        <v>50000000</v>
      </c>
    </row>
    <row r="26" spans="1:13" ht="84" x14ac:dyDescent="0.2">
      <c r="A26" s="531" t="s">
        <v>657</v>
      </c>
      <c r="B26" s="674" t="s">
        <v>579</v>
      </c>
      <c r="C26" s="522" t="s">
        <v>704</v>
      </c>
      <c r="D26" s="674" t="s">
        <v>814</v>
      </c>
      <c r="E26" s="636">
        <v>3</v>
      </c>
      <c r="F26" s="636">
        <v>2</v>
      </c>
      <c r="G26" s="531" t="s">
        <v>579</v>
      </c>
      <c r="H26" s="637">
        <v>5000000</v>
      </c>
      <c r="I26" s="637">
        <v>5000000</v>
      </c>
      <c r="J26" s="637">
        <v>5000000</v>
      </c>
      <c r="K26" s="637">
        <v>5000000</v>
      </c>
      <c r="L26" s="637">
        <v>5000000</v>
      </c>
      <c r="M26" s="637">
        <f t="shared" si="3"/>
        <v>25000000</v>
      </c>
    </row>
    <row r="27" spans="1:13" ht="76.5" customHeight="1" x14ac:dyDescent="0.2">
      <c r="A27" s="531" t="s">
        <v>641</v>
      </c>
      <c r="B27" s="674" t="s">
        <v>579</v>
      </c>
      <c r="C27" s="522" t="s">
        <v>704</v>
      </c>
      <c r="D27" s="674" t="s">
        <v>815</v>
      </c>
      <c r="E27" s="636">
        <v>3</v>
      </c>
      <c r="F27" s="636">
        <v>2</v>
      </c>
      <c r="G27" s="531" t="s">
        <v>579</v>
      </c>
      <c r="H27" s="637">
        <v>20000000</v>
      </c>
      <c r="I27" s="637">
        <v>20000000</v>
      </c>
      <c r="J27" s="637">
        <v>20000000</v>
      </c>
      <c r="K27" s="637">
        <v>20000000</v>
      </c>
      <c r="L27" s="637">
        <v>20000000</v>
      </c>
      <c r="M27" s="637">
        <f t="shared" si="3"/>
        <v>100000000</v>
      </c>
    </row>
    <row r="28" spans="1:13" ht="63" x14ac:dyDescent="0.2">
      <c r="A28" s="531" t="s">
        <v>1025</v>
      </c>
      <c r="B28" s="674" t="s">
        <v>579</v>
      </c>
      <c r="C28" s="522" t="s">
        <v>704</v>
      </c>
      <c r="D28" s="674" t="s">
        <v>816</v>
      </c>
      <c r="E28" s="636">
        <v>3</v>
      </c>
      <c r="F28" s="636">
        <v>2</v>
      </c>
      <c r="G28" s="531" t="s">
        <v>579</v>
      </c>
      <c r="H28" s="637">
        <v>8000000</v>
      </c>
      <c r="I28" s="637">
        <v>8000000</v>
      </c>
      <c r="J28" s="637">
        <v>8000000</v>
      </c>
      <c r="K28" s="637">
        <v>8000000</v>
      </c>
      <c r="L28" s="637">
        <v>8000000</v>
      </c>
      <c r="M28" s="638">
        <f t="shared" si="3"/>
        <v>40000000</v>
      </c>
    </row>
    <row r="29" spans="1:13" ht="63" x14ac:dyDescent="0.2">
      <c r="A29" s="531" t="s">
        <v>1026</v>
      </c>
      <c r="B29" s="674" t="s">
        <v>579</v>
      </c>
      <c r="C29" s="522" t="s">
        <v>704</v>
      </c>
      <c r="D29" s="674" t="s">
        <v>817</v>
      </c>
      <c r="E29" s="636">
        <v>3</v>
      </c>
      <c r="F29" s="636">
        <v>2</v>
      </c>
      <c r="G29" s="531" t="s">
        <v>579</v>
      </c>
      <c r="H29" s="637">
        <v>8200000</v>
      </c>
      <c r="I29" s="637">
        <v>8200000</v>
      </c>
      <c r="J29" s="637">
        <v>8200000</v>
      </c>
      <c r="K29" s="637">
        <v>8200000</v>
      </c>
      <c r="L29" s="637">
        <v>8200000</v>
      </c>
      <c r="M29" s="638">
        <f t="shared" si="3"/>
        <v>41000000</v>
      </c>
    </row>
    <row r="30" spans="1:13" s="497" customFormat="1" ht="84" x14ac:dyDescent="0.2">
      <c r="A30" s="781" t="s">
        <v>1108</v>
      </c>
      <c r="B30" s="674" t="s">
        <v>612</v>
      </c>
      <c r="C30" s="522" t="s">
        <v>704</v>
      </c>
      <c r="D30" s="674" t="s">
        <v>818</v>
      </c>
      <c r="E30" s="522" t="s">
        <v>42</v>
      </c>
      <c r="F30" s="522" t="s">
        <v>628</v>
      </c>
      <c r="G30" s="707" t="s">
        <v>946</v>
      </c>
      <c r="H30" s="526">
        <v>1600000</v>
      </c>
      <c r="I30" s="526">
        <v>1600000</v>
      </c>
      <c r="J30" s="526">
        <v>1600000</v>
      </c>
      <c r="K30" s="526">
        <v>1600000</v>
      </c>
      <c r="L30" s="526">
        <v>1600000</v>
      </c>
      <c r="M30" s="526">
        <f t="shared" ref="M30:M36" si="5">SUM(H30:L30)</f>
        <v>8000000</v>
      </c>
    </row>
    <row r="31" spans="1:13" s="497" customFormat="1" ht="63" x14ac:dyDescent="0.2">
      <c r="A31" s="697" t="s">
        <v>1098</v>
      </c>
      <c r="B31" s="674"/>
      <c r="C31" s="522"/>
      <c r="D31" s="674"/>
      <c r="E31" s="592" t="s">
        <v>42</v>
      </c>
      <c r="F31" s="522">
        <v>2</v>
      </c>
      <c r="G31" s="674" t="s">
        <v>1099</v>
      </c>
      <c r="H31" s="526">
        <v>5500000</v>
      </c>
      <c r="I31" s="526">
        <v>5500000</v>
      </c>
      <c r="J31" s="526">
        <v>5500000</v>
      </c>
      <c r="K31" s="526">
        <v>5500000</v>
      </c>
      <c r="L31" s="526">
        <v>5500000</v>
      </c>
      <c r="M31" s="526">
        <f t="shared" si="5"/>
        <v>27500000</v>
      </c>
    </row>
    <row r="32" spans="1:13" s="497" customFormat="1" ht="63" x14ac:dyDescent="0.2">
      <c r="A32" s="781" t="s">
        <v>1107</v>
      </c>
      <c r="B32" s="674"/>
      <c r="C32" s="522"/>
      <c r="D32" s="674"/>
      <c r="E32" s="522" t="s">
        <v>42</v>
      </c>
      <c r="F32" s="522">
        <v>2</v>
      </c>
      <c r="G32" s="674" t="s">
        <v>1170</v>
      </c>
      <c r="H32" s="526">
        <v>1500000</v>
      </c>
      <c r="I32" s="526">
        <v>1500000</v>
      </c>
      <c r="J32" s="526">
        <v>1500000</v>
      </c>
      <c r="K32" s="526">
        <v>1500000</v>
      </c>
      <c r="L32" s="526">
        <v>1500000</v>
      </c>
      <c r="M32" s="526">
        <f t="shared" si="5"/>
        <v>7500000</v>
      </c>
    </row>
    <row r="33" spans="1:13" s="497" customFormat="1" ht="89.25" customHeight="1" x14ac:dyDescent="0.2">
      <c r="A33" s="781" t="s">
        <v>1105</v>
      </c>
      <c r="B33" s="674"/>
      <c r="C33" s="522"/>
      <c r="D33" s="674"/>
      <c r="E33" s="522" t="s">
        <v>42</v>
      </c>
      <c r="F33" s="522">
        <v>2</v>
      </c>
      <c r="G33" s="780" t="s">
        <v>1170</v>
      </c>
      <c r="H33" s="526">
        <v>3500000</v>
      </c>
      <c r="I33" s="526">
        <v>3500000</v>
      </c>
      <c r="J33" s="526">
        <v>3500000</v>
      </c>
      <c r="K33" s="526">
        <v>3500000</v>
      </c>
      <c r="L33" s="526">
        <v>3500000</v>
      </c>
      <c r="M33" s="526">
        <f t="shared" si="5"/>
        <v>17500000</v>
      </c>
    </row>
    <row r="34" spans="1:13" ht="127.5" customHeight="1" x14ac:dyDescent="0.2">
      <c r="A34" s="781" t="s">
        <v>1106</v>
      </c>
      <c r="E34" s="522" t="s">
        <v>42</v>
      </c>
      <c r="F34" s="639">
        <v>2</v>
      </c>
      <c r="G34" s="780" t="s">
        <v>1170</v>
      </c>
      <c r="H34" s="640">
        <v>500000</v>
      </c>
      <c r="I34" s="640">
        <v>500000</v>
      </c>
      <c r="J34" s="640">
        <v>500000</v>
      </c>
      <c r="K34" s="640">
        <v>500000</v>
      </c>
      <c r="L34" s="640">
        <v>500000</v>
      </c>
      <c r="M34" s="641">
        <f t="shared" si="5"/>
        <v>2500000</v>
      </c>
    </row>
    <row r="35" spans="1:13" ht="63" x14ac:dyDescent="0.2">
      <c r="A35" s="781" t="s">
        <v>1119</v>
      </c>
      <c r="E35" s="522" t="s">
        <v>528</v>
      </c>
      <c r="F35" s="639">
        <v>2</v>
      </c>
      <c r="G35" s="780" t="s">
        <v>1170</v>
      </c>
      <c r="H35" s="640">
        <v>3000000</v>
      </c>
      <c r="I35" s="640">
        <v>3000000</v>
      </c>
      <c r="J35" s="640">
        <v>3000000</v>
      </c>
      <c r="K35" s="640">
        <v>3000000</v>
      </c>
      <c r="L35" s="640">
        <v>3000000</v>
      </c>
      <c r="M35" s="694">
        <f t="shared" si="5"/>
        <v>15000000</v>
      </c>
    </row>
    <row r="36" spans="1:13" ht="84" x14ac:dyDescent="0.2">
      <c r="A36" s="697" t="s">
        <v>1188</v>
      </c>
      <c r="E36" s="522">
        <v>1</v>
      </c>
      <c r="F36" s="639">
        <v>1</v>
      </c>
      <c r="G36" s="697" t="s">
        <v>1116</v>
      </c>
      <c r="H36" s="640">
        <v>218000</v>
      </c>
      <c r="I36" s="640">
        <v>218000</v>
      </c>
      <c r="J36" s="640">
        <v>218000</v>
      </c>
      <c r="K36" s="640">
        <v>218000</v>
      </c>
      <c r="L36" s="640">
        <v>218000</v>
      </c>
      <c r="M36" s="693">
        <f t="shared" si="5"/>
        <v>1090000</v>
      </c>
    </row>
    <row r="37" spans="1:13" s="503" customFormat="1" ht="63" x14ac:dyDescent="0.2">
      <c r="A37" s="585" t="s">
        <v>1176</v>
      </c>
      <c r="B37" s="587"/>
      <c r="C37" s="589"/>
      <c r="D37" s="607"/>
      <c r="E37" s="680" t="s">
        <v>527</v>
      </c>
      <c r="F37" s="680" t="s">
        <v>724</v>
      </c>
      <c r="G37" s="587" t="s">
        <v>613</v>
      </c>
      <c r="H37" s="555">
        <f t="shared" ref="H37:L37" si="6">SUM(H38:H41)</f>
        <v>21818100</v>
      </c>
      <c r="I37" s="555">
        <f t="shared" si="6"/>
        <v>21818100</v>
      </c>
      <c r="J37" s="555">
        <f t="shared" si="6"/>
        <v>21818100</v>
      </c>
      <c r="K37" s="555">
        <f t="shared" si="6"/>
        <v>21818100</v>
      </c>
      <c r="L37" s="555">
        <f t="shared" si="6"/>
        <v>21818100</v>
      </c>
      <c r="M37" s="555">
        <f>SUM(M38:M41)</f>
        <v>109090500</v>
      </c>
    </row>
    <row r="38" spans="1:13" ht="84" customHeight="1" x14ac:dyDescent="0.2">
      <c r="A38" s="531" t="s">
        <v>526</v>
      </c>
      <c r="B38" s="522" t="s">
        <v>865</v>
      </c>
      <c r="C38" s="522" t="s">
        <v>704</v>
      </c>
      <c r="D38" s="674" t="s">
        <v>819</v>
      </c>
      <c r="E38" s="639" t="s">
        <v>42</v>
      </c>
      <c r="F38" s="636">
        <v>2</v>
      </c>
      <c r="G38" s="318" t="s">
        <v>614</v>
      </c>
      <c r="H38" s="640">
        <v>1000000</v>
      </c>
      <c r="I38" s="640">
        <v>1000000</v>
      </c>
      <c r="J38" s="640">
        <v>1000000</v>
      </c>
      <c r="K38" s="640">
        <v>1000000</v>
      </c>
      <c r="L38" s="640">
        <v>1000000</v>
      </c>
      <c r="M38" s="640">
        <f t="shared" si="3"/>
        <v>5000000</v>
      </c>
    </row>
    <row r="39" spans="1:13" s="497" customFormat="1" ht="102" customHeight="1" x14ac:dyDescent="0.2">
      <c r="A39" s="697" t="s">
        <v>1156</v>
      </c>
      <c r="B39" s="522" t="s">
        <v>865</v>
      </c>
      <c r="C39" s="522" t="s">
        <v>704</v>
      </c>
      <c r="D39" s="674" t="s">
        <v>820</v>
      </c>
      <c r="E39" s="523" t="s">
        <v>42</v>
      </c>
      <c r="F39" s="522">
        <v>2</v>
      </c>
      <c r="G39" s="674" t="s">
        <v>947</v>
      </c>
      <c r="H39" s="554">
        <v>818100</v>
      </c>
      <c r="I39" s="554">
        <v>818100</v>
      </c>
      <c r="J39" s="554">
        <v>818100</v>
      </c>
      <c r="K39" s="554">
        <v>818100</v>
      </c>
      <c r="L39" s="554">
        <v>818100</v>
      </c>
      <c r="M39" s="554">
        <f>SUM(H39:L39)</f>
        <v>4090500</v>
      </c>
    </row>
    <row r="40" spans="1:13" ht="42" x14ac:dyDescent="0.2">
      <c r="A40" s="531" t="s">
        <v>1086</v>
      </c>
      <c r="B40" s="674" t="s">
        <v>579</v>
      </c>
      <c r="C40" s="522" t="s">
        <v>704</v>
      </c>
      <c r="D40" s="674" t="s">
        <v>821</v>
      </c>
      <c r="E40" s="636">
        <v>3</v>
      </c>
      <c r="F40" s="636">
        <v>2</v>
      </c>
      <c r="G40" s="531" t="s">
        <v>579</v>
      </c>
      <c r="H40" s="637">
        <v>12000000</v>
      </c>
      <c r="I40" s="637">
        <v>12000000</v>
      </c>
      <c r="J40" s="637">
        <v>12000000</v>
      </c>
      <c r="K40" s="637">
        <v>12000000</v>
      </c>
      <c r="L40" s="637">
        <v>12000000</v>
      </c>
      <c r="M40" s="637">
        <f t="shared" si="3"/>
        <v>60000000</v>
      </c>
    </row>
    <row r="41" spans="1:13" ht="55.5" customHeight="1" x14ac:dyDescent="0.2">
      <c r="A41" s="531" t="s">
        <v>1087</v>
      </c>
      <c r="B41" s="674" t="s">
        <v>579</v>
      </c>
      <c r="C41" s="522" t="s">
        <v>704</v>
      </c>
      <c r="D41" s="674" t="s">
        <v>822</v>
      </c>
      <c r="E41" s="636">
        <v>3</v>
      </c>
      <c r="F41" s="636">
        <v>2</v>
      </c>
      <c r="G41" s="531" t="s">
        <v>579</v>
      </c>
      <c r="H41" s="637">
        <v>8000000</v>
      </c>
      <c r="I41" s="637">
        <v>8000000</v>
      </c>
      <c r="J41" s="637">
        <v>8000000</v>
      </c>
      <c r="K41" s="637">
        <v>8000000</v>
      </c>
      <c r="L41" s="637">
        <v>8000000</v>
      </c>
      <c r="M41" s="637">
        <f t="shared" si="3"/>
        <v>40000000</v>
      </c>
    </row>
    <row r="42" spans="1:13" s="503" customFormat="1" ht="117.75" customHeight="1" x14ac:dyDescent="0.2">
      <c r="A42" s="585" t="s">
        <v>948</v>
      </c>
      <c r="B42" s="587"/>
      <c r="C42" s="589"/>
      <c r="D42" s="607"/>
      <c r="E42" s="680" t="s">
        <v>42</v>
      </c>
      <c r="F42" s="680" t="s">
        <v>726</v>
      </c>
      <c r="G42" s="587" t="s">
        <v>615</v>
      </c>
      <c r="H42" s="555">
        <f t="shared" ref="H42:L42" si="7">SUM(H43:H44)</f>
        <v>10000000</v>
      </c>
      <c r="I42" s="555">
        <f t="shared" si="7"/>
        <v>15000000</v>
      </c>
      <c r="J42" s="555">
        <f t="shared" si="7"/>
        <v>10000000</v>
      </c>
      <c r="K42" s="555">
        <f t="shared" si="7"/>
        <v>10000000</v>
      </c>
      <c r="L42" s="555">
        <f t="shared" si="7"/>
        <v>10000000</v>
      </c>
      <c r="M42" s="555">
        <f>SUM(M43:M44)</f>
        <v>55000000</v>
      </c>
    </row>
    <row r="43" spans="1:13" ht="103.5" customHeight="1" x14ac:dyDescent="0.2">
      <c r="A43" s="318" t="s">
        <v>1101</v>
      </c>
      <c r="B43" s="522" t="s">
        <v>858</v>
      </c>
      <c r="C43" s="522" t="s">
        <v>704</v>
      </c>
      <c r="D43" s="674" t="s">
        <v>823</v>
      </c>
      <c r="E43" s="636" t="s">
        <v>42</v>
      </c>
      <c r="F43" s="636" t="s">
        <v>726</v>
      </c>
      <c r="G43" s="318" t="s">
        <v>601</v>
      </c>
      <c r="H43" s="640">
        <v>5000000</v>
      </c>
      <c r="I43" s="640">
        <v>5000000</v>
      </c>
      <c r="J43" s="640">
        <v>5000000</v>
      </c>
      <c r="K43" s="640">
        <v>5000000</v>
      </c>
      <c r="L43" s="640">
        <v>5000000</v>
      </c>
      <c r="M43" s="641">
        <f t="shared" si="3"/>
        <v>25000000</v>
      </c>
    </row>
    <row r="44" spans="1:13" ht="127.5" customHeight="1" x14ac:dyDescent="0.2">
      <c r="A44" s="318" t="s">
        <v>1102</v>
      </c>
      <c r="B44" s="522" t="s">
        <v>858</v>
      </c>
      <c r="C44" s="522" t="s">
        <v>704</v>
      </c>
      <c r="D44" s="674" t="s">
        <v>824</v>
      </c>
      <c r="E44" s="636" t="s">
        <v>42</v>
      </c>
      <c r="F44" s="636" t="s">
        <v>726</v>
      </c>
      <c r="G44" s="318" t="s">
        <v>601</v>
      </c>
      <c r="H44" s="640">
        <v>5000000</v>
      </c>
      <c r="I44" s="640">
        <v>10000000</v>
      </c>
      <c r="J44" s="640">
        <v>5000000</v>
      </c>
      <c r="K44" s="640">
        <v>5000000</v>
      </c>
      <c r="L44" s="640">
        <v>5000000</v>
      </c>
      <c r="M44" s="641">
        <f>SUM(H44:L44)</f>
        <v>30000000</v>
      </c>
    </row>
    <row r="45" spans="1:13" s="497" customFormat="1" x14ac:dyDescent="0.2">
      <c r="A45" s="682"/>
      <c r="B45" s="611"/>
      <c r="C45" s="525"/>
      <c r="D45" s="682"/>
      <c r="E45" s="583"/>
      <c r="F45" s="583"/>
      <c r="G45" s="612"/>
      <c r="H45" s="613"/>
      <c r="I45" s="613"/>
      <c r="J45" s="614"/>
      <c r="K45" s="556"/>
      <c r="L45" s="556"/>
      <c r="M45" s="573"/>
    </row>
    <row r="46" spans="1:13" s="497" customFormat="1" x14ac:dyDescent="0.2">
      <c r="A46" s="594" t="s">
        <v>696</v>
      </c>
      <c r="B46" s="642" t="s">
        <v>697</v>
      </c>
      <c r="C46" s="525"/>
      <c r="D46" s="643"/>
      <c r="E46" s="583"/>
      <c r="F46" s="583"/>
      <c r="G46" s="642"/>
      <c r="H46" s="628"/>
      <c r="I46" s="644"/>
      <c r="J46" s="642" t="s">
        <v>697</v>
      </c>
      <c r="K46" s="596"/>
      <c r="L46" s="596"/>
      <c r="M46" s="596"/>
    </row>
    <row r="47" spans="1:13" s="497" customFormat="1" x14ac:dyDescent="0.2">
      <c r="A47" s="596" t="s">
        <v>698</v>
      </c>
      <c r="B47" s="687" t="s">
        <v>667</v>
      </c>
      <c r="C47" s="525"/>
      <c r="D47" s="682"/>
      <c r="E47" s="583"/>
      <c r="F47" s="583"/>
      <c r="G47" s="687"/>
      <c r="H47" s="687"/>
      <c r="I47" s="687"/>
      <c r="J47" s="687" t="s">
        <v>667</v>
      </c>
      <c r="K47" s="528"/>
      <c r="L47" s="529"/>
      <c r="M47" s="528"/>
    </row>
    <row r="48" spans="1:13" s="497" customFormat="1" x14ac:dyDescent="0.2">
      <c r="A48" s="687" t="s">
        <v>699</v>
      </c>
      <c r="B48" s="687" t="s">
        <v>668</v>
      </c>
      <c r="C48" s="525"/>
      <c r="D48" s="682"/>
      <c r="E48" s="687"/>
      <c r="F48" s="687"/>
      <c r="G48" s="687"/>
      <c r="H48" s="685"/>
      <c r="I48" s="685"/>
      <c r="J48" s="687" t="s">
        <v>668</v>
      </c>
      <c r="K48" s="528"/>
      <c r="L48" s="529"/>
      <c r="M48" s="528"/>
    </row>
    <row r="49" spans="1:13" s="497" customFormat="1" x14ac:dyDescent="0.2">
      <c r="A49" s="687" t="s">
        <v>1002</v>
      </c>
      <c r="B49" s="596" t="s">
        <v>669</v>
      </c>
      <c r="C49" s="525"/>
      <c r="D49" s="682"/>
      <c r="E49" s="687"/>
      <c r="F49" s="687"/>
      <c r="G49" s="596"/>
      <c r="I49" s="559"/>
      <c r="J49" s="596" t="s">
        <v>669</v>
      </c>
      <c r="K49" s="530"/>
      <c r="L49" s="530"/>
      <c r="M49" s="530"/>
    </row>
    <row r="50" spans="1:13" s="497" customFormat="1" x14ac:dyDescent="0.2">
      <c r="A50" s="596" t="s">
        <v>700</v>
      </c>
      <c r="B50" s="687" t="s">
        <v>670</v>
      </c>
      <c r="C50" s="525"/>
      <c r="D50" s="682"/>
      <c r="E50" s="583"/>
      <c r="F50" s="583"/>
      <c r="G50" s="687"/>
      <c r="H50" s="685"/>
      <c r="I50" s="685"/>
      <c r="J50" s="687" t="s">
        <v>670</v>
      </c>
      <c r="K50" s="528"/>
      <c r="L50" s="529"/>
      <c r="M50" s="528"/>
    </row>
    <row r="51" spans="1:13" s="497" customFormat="1" x14ac:dyDescent="0.2">
      <c r="A51" s="596" t="s">
        <v>701</v>
      </c>
      <c r="B51" s="687"/>
      <c r="C51" s="525"/>
      <c r="D51" s="682"/>
      <c r="E51" s="596"/>
      <c r="F51" s="596"/>
      <c r="G51" s="687"/>
      <c r="H51" s="559"/>
      <c r="I51" s="559"/>
      <c r="J51" s="528"/>
      <c r="K51" s="528"/>
      <c r="L51" s="529"/>
      <c r="M51" s="528"/>
    </row>
    <row r="52" spans="1:13" s="497" customFormat="1" x14ac:dyDescent="0.2">
      <c r="A52" s="895" t="s">
        <v>706</v>
      </c>
      <c r="B52" s="895"/>
      <c r="C52" s="895"/>
      <c r="D52" s="895"/>
      <c r="E52" s="895"/>
      <c r="F52" s="895"/>
      <c r="G52" s="895"/>
      <c r="H52" s="559"/>
      <c r="I52" s="559"/>
      <c r="J52" s="559"/>
      <c r="K52" s="559"/>
      <c r="L52" s="559"/>
      <c r="M52" s="559"/>
    </row>
    <row r="53" spans="1:13" x14ac:dyDescent="0.2">
      <c r="A53" s="558"/>
      <c r="B53" s="645"/>
      <c r="C53" s="578"/>
      <c r="D53" s="617"/>
      <c r="E53" s="575"/>
      <c r="F53" s="558"/>
      <c r="G53" s="576"/>
    </row>
    <row r="54" spans="1:13" x14ac:dyDescent="0.2">
      <c r="A54" s="558"/>
      <c r="B54" s="645"/>
      <c r="C54" s="578"/>
      <c r="D54" s="617"/>
      <c r="E54" s="575"/>
      <c r="F54" s="558"/>
      <c r="G54" s="576"/>
      <c r="H54" s="528"/>
      <c r="I54" s="528"/>
      <c r="J54" s="528"/>
      <c r="K54" s="528"/>
      <c r="L54" s="528"/>
      <c r="M54" s="528"/>
    </row>
    <row r="55" spans="1:13" x14ac:dyDescent="0.2">
      <c r="A55" s="558"/>
      <c r="B55" s="645"/>
      <c r="C55" s="578"/>
      <c r="D55" s="617"/>
      <c r="E55" s="575"/>
      <c r="F55" s="558"/>
      <c r="G55" s="576"/>
      <c r="H55" s="528"/>
      <c r="I55" s="528"/>
      <c r="J55" s="528"/>
      <c r="K55" s="528"/>
      <c r="L55" s="528"/>
      <c r="M55" s="528"/>
    </row>
    <row r="56" spans="1:13" x14ac:dyDescent="0.2">
      <c r="A56" s="558"/>
      <c r="B56" s="645"/>
      <c r="C56" s="578"/>
      <c r="D56" s="617"/>
      <c r="E56" s="575"/>
      <c r="F56" s="558"/>
      <c r="G56" s="576"/>
      <c r="H56" s="528"/>
      <c r="I56" s="528"/>
      <c r="J56" s="528"/>
      <c r="K56" s="528"/>
      <c r="L56" s="528"/>
      <c r="M56" s="528"/>
    </row>
    <row r="57" spans="1:13" x14ac:dyDescent="0.2">
      <c r="A57" s="558"/>
      <c r="B57" s="645"/>
      <c r="C57" s="578"/>
      <c r="D57" s="617"/>
      <c r="E57" s="575"/>
      <c r="F57" s="558"/>
      <c r="G57" s="576"/>
      <c r="H57" s="528"/>
      <c r="I57" s="528"/>
      <c r="J57" s="528"/>
      <c r="K57" s="528"/>
      <c r="L57" s="528"/>
      <c r="M57" s="528"/>
    </row>
    <row r="58" spans="1:13" x14ac:dyDescent="0.2">
      <c r="A58" s="558"/>
      <c r="B58" s="645"/>
      <c r="C58" s="578"/>
      <c r="D58" s="617"/>
      <c r="E58" s="575"/>
      <c r="F58" s="558"/>
      <c r="G58" s="576"/>
      <c r="H58" s="528"/>
      <c r="I58" s="528"/>
      <c r="J58" s="528"/>
      <c r="K58" s="528"/>
      <c r="L58" s="528"/>
      <c r="M58" s="528"/>
    </row>
    <row r="59" spans="1:13" x14ac:dyDescent="0.2">
      <c r="A59" s="558"/>
      <c r="B59" s="645"/>
      <c r="C59" s="578"/>
      <c r="D59" s="617"/>
      <c r="E59" s="575"/>
      <c r="F59" s="558"/>
      <c r="G59" s="576"/>
      <c r="H59" s="528"/>
      <c r="I59" s="528"/>
      <c r="J59" s="528"/>
      <c r="K59" s="528"/>
      <c r="L59" s="528"/>
      <c r="M59" s="528"/>
    </row>
    <row r="60" spans="1:13" x14ac:dyDescent="0.2">
      <c r="A60" s="558"/>
      <c r="B60" s="645"/>
      <c r="C60" s="578"/>
      <c r="D60" s="617"/>
      <c r="E60" s="575"/>
      <c r="F60" s="558"/>
      <c r="G60" s="576"/>
      <c r="H60" s="528"/>
      <c r="I60" s="528"/>
      <c r="J60" s="528"/>
      <c r="K60" s="528"/>
      <c r="L60" s="528"/>
      <c r="M60" s="528"/>
    </row>
    <row r="61" spans="1:13" x14ac:dyDescent="0.2">
      <c r="A61" s="558"/>
      <c r="B61" s="645"/>
      <c r="C61" s="578"/>
      <c r="D61" s="617"/>
      <c r="E61" s="575"/>
      <c r="F61" s="558"/>
      <c r="G61" s="576"/>
      <c r="H61" s="528"/>
      <c r="I61" s="528"/>
      <c r="J61" s="528"/>
      <c r="K61" s="528"/>
      <c r="L61" s="528"/>
      <c r="M61" s="528"/>
    </row>
    <row r="62" spans="1:13" x14ac:dyDescent="0.2">
      <c r="A62" s="558"/>
      <c r="B62" s="645"/>
      <c r="C62" s="578"/>
      <c r="D62" s="617"/>
      <c r="E62" s="575"/>
      <c r="F62" s="558"/>
      <c r="G62" s="576"/>
      <c r="H62" s="528"/>
      <c r="I62" s="528"/>
      <c r="J62" s="528"/>
      <c r="K62" s="528"/>
      <c r="L62" s="528"/>
      <c r="M62" s="528"/>
    </row>
    <row r="63" spans="1:13" x14ac:dyDescent="0.2">
      <c r="A63" s="558"/>
      <c r="B63" s="645"/>
      <c r="C63" s="578"/>
      <c r="D63" s="617"/>
      <c r="E63" s="575"/>
      <c r="F63" s="558"/>
      <c r="G63" s="576"/>
      <c r="H63" s="528"/>
      <c r="I63" s="528"/>
      <c r="J63" s="528"/>
      <c r="K63" s="528"/>
      <c r="L63" s="528"/>
      <c r="M63" s="528"/>
    </row>
    <row r="64" spans="1:13" x14ac:dyDescent="0.2">
      <c r="A64" s="558"/>
      <c r="B64" s="645"/>
      <c r="C64" s="578"/>
      <c r="D64" s="617"/>
      <c r="E64" s="575"/>
      <c r="F64" s="558"/>
      <c r="G64" s="576"/>
      <c r="H64" s="528"/>
      <c r="I64" s="528"/>
      <c r="J64" s="528"/>
      <c r="K64" s="528"/>
      <c r="L64" s="528"/>
      <c r="M64" s="528"/>
    </row>
    <row r="65" spans="1:13" x14ac:dyDescent="0.2">
      <c r="A65" s="558"/>
      <c r="B65" s="645"/>
      <c r="C65" s="578"/>
      <c r="D65" s="617"/>
      <c r="E65" s="575"/>
      <c r="F65" s="558"/>
      <c r="G65" s="576"/>
      <c r="H65" s="528"/>
      <c r="I65" s="528"/>
      <c r="J65" s="528"/>
      <c r="K65" s="528"/>
      <c r="L65" s="528"/>
      <c r="M65" s="528"/>
    </row>
    <row r="66" spans="1:13" x14ac:dyDescent="0.2">
      <c r="A66" s="558"/>
      <c r="B66" s="645"/>
      <c r="C66" s="578"/>
      <c r="D66" s="617"/>
      <c r="E66" s="575"/>
      <c r="F66" s="558"/>
      <c r="G66" s="576"/>
      <c r="H66" s="528"/>
      <c r="I66" s="528"/>
      <c r="J66" s="528"/>
      <c r="K66" s="528"/>
      <c r="L66" s="528"/>
      <c r="M66" s="528"/>
    </row>
    <row r="67" spans="1:13" x14ac:dyDescent="0.2">
      <c r="A67" s="558"/>
      <c r="B67" s="645"/>
      <c r="C67" s="578"/>
      <c r="D67" s="617"/>
      <c r="E67" s="575"/>
      <c r="F67" s="558"/>
      <c r="G67" s="576"/>
      <c r="H67" s="528"/>
      <c r="I67" s="528"/>
      <c r="J67" s="528"/>
      <c r="K67" s="528"/>
      <c r="L67" s="528"/>
      <c r="M67" s="528"/>
    </row>
    <row r="68" spans="1:13" x14ac:dyDescent="0.2">
      <c r="A68" s="558"/>
      <c r="B68" s="645"/>
      <c r="C68" s="578"/>
      <c r="D68" s="617"/>
      <c r="E68" s="575"/>
      <c r="F68" s="558"/>
      <c r="G68" s="576"/>
      <c r="H68" s="528"/>
      <c r="I68" s="528"/>
      <c r="J68" s="528"/>
      <c r="K68" s="528"/>
      <c r="L68" s="528"/>
      <c r="M68" s="528"/>
    </row>
    <row r="69" spans="1:13" x14ac:dyDescent="0.2">
      <c r="A69" s="558"/>
      <c r="B69" s="645"/>
      <c r="C69" s="578"/>
      <c r="D69" s="617"/>
      <c r="E69" s="575"/>
      <c r="F69" s="558"/>
      <c r="G69" s="576"/>
      <c r="H69" s="528"/>
      <c r="I69" s="528"/>
      <c r="J69" s="528"/>
      <c r="K69" s="528"/>
      <c r="L69" s="528"/>
      <c r="M69" s="528"/>
    </row>
    <row r="70" spans="1:13" x14ac:dyDescent="0.2">
      <c r="A70" s="558"/>
      <c r="B70" s="645"/>
      <c r="C70" s="578"/>
      <c r="D70" s="617"/>
      <c r="E70" s="575"/>
      <c r="F70" s="558"/>
      <c r="G70" s="576"/>
      <c r="H70" s="528"/>
      <c r="I70" s="528"/>
      <c r="J70" s="528"/>
      <c r="K70" s="528"/>
      <c r="L70" s="528"/>
      <c r="M70" s="528"/>
    </row>
    <row r="71" spans="1:13" x14ac:dyDescent="0.2">
      <c r="A71" s="558"/>
      <c r="B71" s="645"/>
      <c r="C71" s="578"/>
      <c r="D71" s="620"/>
      <c r="E71" s="575"/>
      <c r="F71" s="558"/>
      <c r="G71" s="576"/>
      <c r="H71" s="528"/>
      <c r="I71" s="528"/>
      <c r="J71" s="528"/>
      <c r="K71" s="528"/>
      <c r="L71" s="528"/>
      <c r="M71" s="528"/>
    </row>
    <row r="72" spans="1:13" x14ac:dyDescent="0.2">
      <c r="A72" s="558"/>
      <c r="B72" s="645"/>
      <c r="C72" s="578"/>
      <c r="D72" s="617"/>
      <c r="E72" s="575"/>
      <c r="F72" s="558"/>
      <c r="G72" s="576"/>
      <c r="H72" s="528"/>
      <c r="I72" s="528"/>
      <c r="J72" s="528"/>
      <c r="K72" s="528"/>
      <c r="L72" s="528"/>
      <c r="M72" s="528"/>
    </row>
    <row r="73" spans="1:13" x14ac:dyDescent="0.2">
      <c r="A73" s="558"/>
      <c r="B73" s="645"/>
      <c r="C73" s="578"/>
      <c r="D73" s="617"/>
      <c r="E73" s="575"/>
      <c r="F73" s="558"/>
      <c r="G73" s="576"/>
      <c r="H73" s="528"/>
      <c r="I73" s="528"/>
      <c r="J73" s="528"/>
      <c r="K73" s="528"/>
      <c r="L73" s="528"/>
      <c r="M73" s="528"/>
    </row>
    <row r="74" spans="1:13" x14ac:dyDescent="0.2">
      <c r="A74" s="558"/>
      <c r="B74" s="645"/>
      <c r="C74" s="578"/>
      <c r="D74" s="617"/>
      <c r="E74" s="575"/>
      <c r="F74" s="558"/>
      <c r="G74" s="576"/>
      <c r="H74" s="528"/>
      <c r="I74" s="528"/>
      <c r="J74" s="528"/>
      <c r="K74" s="528"/>
      <c r="L74" s="528"/>
      <c r="M74" s="528"/>
    </row>
    <row r="75" spans="1:13" x14ac:dyDescent="0.2">
      <c r="A75" s="558"/>
      <c r="B75" s="645"/>
      <c r="C75" s="578"/>
      <c r="D75" s="630"/>
      <c r="E75" s="575"/>
      <c r="F75" s="558"/>
      <c r="G75" s="576"/>
      <c r="H75" s="528"/>
      <c r="I75" s="528"/>
      <c r="J75" s="528"/>
      <c r="K75" s="528"/>
      <c r="L75" s="528"/>
      <c r="M75" s="528"/>
    </row>
    <row r="76" spans="1:13" x14ac:dyDescent="0.2">
      <c r="A76" s="558"/>
      <c r="B76" s="645"/>
      <c r="C76" s="578"/>
      <c r="D76" s="620"/>
      <c r="E76" s="575"/>
      <c r="F76" s="558"/>
      <c r="G76" s="576"/>
      <c r="H76" s="528"/>
      <c r="I76" s="528"/>
      <c r="J76" s="528"/>
      <c r="K76" s="528"/>
      <c r="L76" s="528"/>
      <c r="M76" s="528"/>
    </row>
    <row r="77" spans="1:13" x14ac:dyDescent="0.2">
      <c r="A77" s="558"/>
      <c r="B77" s="645"/>
      <c r="C77" s="578"/>
      <c r="D77" s="617"/>
      <c r="E77" s="575"/>
      <c r="F77" s="558"/>
      <c r="G77" s="576"/>
      <c r="H77" s="528"/>
      <c r="I77" s="528"/>
      <c r="J77" s="528"/>
      <c r="K77" s="528"/>
      <c r="L77" s="528"/>
      <c r="M77" s="528"/>
    </row>
    <row r="78" spans="1:13" x14ac:dyDescent="0.2">
      <c r="A78" s="558"/>
      <c r="B78" s="645"/>
      <c r="C78" s="578"/>
      <c r="D78" s="617"/>
      <c r="E78" s="575"/>
      <c r="F78" s="558"/>
      <c r="G78" s="576"/>
      <c r="H78" s="528"/>
      <c r="I78" s="528"/>
      <c r="J78" s="528"/>
      <c r="K78" s="528"/>
      <c r="L78" s="528"/>
      <c r="M78" s="528"/>
    </row>
    <row r="79" spans="1:13" x14ac:dyDescent="0.2">
      <c r="A79" s="558"/>
      <c r="B79" s="645"/>
      <c r="C79" s="583"/>
      <c r="D79" s="596"/>
      <c r="E79" s="575"/>
      <c r="F79" s="558"/>
      <c r="G79" s="576"/>
      <c r="H79" s="528"/>
      <c r="I79" s="528"/>
      <c r="J79" s="528"/>
      <c r="K79" s="528"/>
      <c r="L79" s="528"/>
      <c r="M79" s="528"/>
    </row>
    <row r="80" spans="1:13" x14ac:dyDescent="0.2">
      <c r="A80" s="558"/>
      <c r="B80" s="645"/>
      <c r="C80" s="583"/>
      <c r="D80" s="596"/>
      <c r="E80" s="575"/>
      <c r="F80" s="558"/>
      <c r="G80" s="576"/>
      <c r="H80" s="528"/>
      <c r="I80" s="528"/>
      <c r="J80" s="528"/>
      <c r="K80" s="528"/>
      <c r="L80" s="528"/>
      <c r="M80" s="528"/>
    </row>
    <row r="81" spans="1:13" x14ac:dyDescent="0.2">
      <c r="A81" s="558"/>
      <c r="B81" s="645"/>
      <c r="C81" s="578"/>
      <c r="D81" s="617"/>
      <c r="E81" s="575"/>
      <c r="F81" s="558"/>
      <c r="G81" s="576"/>
      <c r="H81" s="528"/>
      <c r="I81" s="528"/>
      <c r="J81" s="528"/>
      <c r="K81" s="528"/>
      <c r="L81" s="528"/>
      <c r="M81" s="528"/>
    </row>
    <row r="82" spans="1:13" x14ac:dyDescent="0.2">
      <c r="A82" s="558"/>
      <c r="B82" s="645"/>
      <c r="C82" s="578"/>
      <c r="D82" s="617"/>
      <c r="E82" s="575"/>
      <c r="F82" s="558"/>
      <c r="G82" s="576"/>
      <c r="H82" s="528"/>
      <c r="I82" s="528"/>
      <c r="J82" s="528"/>
      <c r="K82" s="528"/>
      <c r="L82" s="528"/>
      <c r="M82" s="528"/>
    </row>
    <row r="83" spans="1:13" x14ac:dyDescent="0.2">
      <c r="A83" s="558"/>
      <c r="B83" s="645"/>
      <c r="C83" s="583"/>
      <c r="D83" s="596"/>
      <c r="E83" s="575"/>
      <c r="F83" s="558"/>
      <c r="G83" s="576"/>
      <c r="H83" s="528"/>
      <c r="I83" s="528"/>
      <c r="J83" s="528"/>
      <c r="K83" s="528"/>
      <c r="L83" s="528"/>
      <c r="M83" s="528"/>
    </row>
    <row r="84" spans="1:13" x14ac:dyDescent="0.2">
      <c r="A84" s="558"/>
      <c r="B84" s="645"/>
      <c r="C84" s="578"/>
      <c r="D84" s="617"/>
      <c r="E84" s="575"/>
      <c r="F84" s="558"/>
      <c r="G84" s="576"/>
      <c r="H84" s="528"/>
      <c r="I84" s="528"/>
      <c r="J84" s="528"/>
      <c r="K84" s="528"/>
      <c r="L84" s="528"/>
      <c r="M84" s="528"/>
    </row>
    <row r="85" spans="1:13" x14ac:dyDescent="0.2">
      <c r="A85" s="558"/>
      <c r="B85" s="645"/>
      <c r="C85" s="578"/>
      <c r="D85" s="617"/>
      <c r="E85" s="575"/>
      <c r="F85" s="558"/>
      <c r="G85" s="576"/>
      <c r="H85" s="528"/>
      <c r="I85" s="528"/>
      <c r="J85" s="528"/>
      <c r="K85" s="528"/>
      <c r="L85" s="528"/>
      <c r="M85" s="528"/>
    </row>
    <row r="86" spans="1:13" x14ac:dyDescent="0.2">
      <c r="A86" s="558"/>
      <c r="B86" s="645"/>
      <c r="C86" s="578"/>
      <c r="D86" s="617"/>
      <c r="E86" s="575"/>
      <c r="F86" s="558"/>
      <c r="G86" s="576"/>
      <c r="H86" s="528"/>
      <c r="I86" s="528"/>
      <c r="J86" s="528"/>
      <c r="K86" s="528"/>
      <c r="L86" s="528"/>
      <c r="M86" s="528"/>
    </row>
    <row r="87" spans="1:13" x14ac:dyDescent="0.2">
      <c r="A87" s="558"/>
      <c r="B87" s="645"/>
      <c r="C87" s="578"/>
      <c r="D87" s="620"/>
      <c r="E87" s="575"/>
      <c r="F87" s="558"/>
      <c r="G87" s="576"/>
      <c r="H87" s="528"/>
      <c r="I87" s="528"/>
      <c r="J87" s="528"/>
      <c r="K87" s="528"/>
      <c r="L87" s="528"/>
      <c r="M87" s="528"/>
    </row>
    <row r="88" spans="1:13" x14ac:dyDescent="0.2">
      <c r="A88" s="558"/>
      <c r="B88" s="645"/>
      <c r="C88" s="578"/>
      <c r="D88" s="617"/>
      <c r="E88" s="575"/>
      <c r="F88" s="558"/>
      <c r="G88" s="576"/>
      <c r="H88" s="528"/>
      <c r="I88" s="528"/>
      <c r="J88" s="528"/>
      <c r="K88" s="528"/>
      <c r="L88" s="528"/>
      <c r="M88" s="528"/>
    </row>
    <row r="89" spans="1:13" x14ac:dyDescent="0.2">
      <c r="A89" s="558"/>
      <c r="B89" s="645"/>
      <c r="C89" s="578"/>
      <c r="D89" s="620"/>
      <c r="E89" s="575"/>
      <c r="F89" s="558"/>
      <c r="G89" s="576"/>
      <c r="H89" s="528"/>
      <c r="I89" s="528"/>
      <c r="J89" s="528"/>
      <c r="K89" s="528"/>
      <c r="L89" s="528"/>
      <c r="M89" s="528"/>
    </row>
    <row r="90" spans="1:13" x14ac:dyDescent="0.2">
      <c r="A90" s="558"/>
      <c r="B90" s="645"/>
      <c r="C90" s="578"/>
      <c r="D90" s="617"/>
      <c r="E90" s="575"/>
      <c r="F90" s="558"/>
      <c r="G90" s="576"/>
      <c r="H90" s="528"/>
      <c r="I90" s="528"/>
      <c r="J90" s="528"/>
      <c r="K90" s="528"/>
      <c r="L90" s="528"/>
      <c r="M90" s="528"/>
    </row>
    <row r="91" spans="1:13" x14ac:dyDescent="0.2">
      <c r="C91" s="578"/>
      <c r="D91" s="621"/>
      <c r="H91" s="528"/>
      <c r="I91" s="528"/>
      <c r="J91" s="528"/>
      <c r="K91" s="528"/>
      <c r="L91" s="528"/>
      <c r="M91" s="528"/>
    </row>
    <row r="93" spans="1:13" x14ac:dyDescent="0.2">
      <c r="C93" s="529"/>
      <c r="D93" s="528"/>
      <c r="H93" s="528"/>
      <c r="I93" s="528"/>
      <c r="J93" s="528"/>
      <c r="K93" s="528"/>
      <c r="L93" s="528"/>
      <c r="M93" s="528"/>
    </row>
    <row r="97" spans="3:13" x14ac:dyDescent="0.2">
      <c r="C97" s="529"/>
      <c r="D97" s="528"/>
      <c r="H97" s="528"/>
      <c r="I97" s="528"/>
      <c r="J97" s="528"/>
      <c r="K97" s="528"/>
      <c r="L97" s="528"/>
      <c r="M97" s="528"/>
    </row>
  </sheetData>
  <mergeCells count="7">
    <mergeCell ref="A52:G52"/>
    <mergeCell ref="A1:M1"/>
    <mergeCell ref="A2:M2"/>
    <mergeCell ref="A4:G4"/>
    <mergeCell ref="H4:M4"/>
    <mergeCell ref="A6:G6"/>
    <mergeCell ref="A7:G7"/>
  </mergeCells>
  <phoneticPr fontId="33" type="noConversion"/>
  <pageMargins left="0.19685039370078741" right="0.19685039370078741" top="0.74803149606299213" bottom="0.74803149606299213" header="0.31496062992125984" footer="0.31496062992125984"/>
  <pageSetup scale="80" orientation="landscape" r:id="rId1"/>
  <rowBreaks count="6" manualBreakCount="6">
    <brk id="9" max="12" man="1"/>
    <brk id="12" max="12" man="1"/>
    <brk id="20" max="12" man="1"/>
    <brk id="31" max="12" man="1"/>
    <brk id="36" max="12" man="1"/>
    <brk id="5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1"/>
  <sheetViews>
    <sheetView tabSelected="1" view="pageLayout" zoomScaleNormal="60" zoomScaleSheetLayoutView="40" workbookViewId="0">
      <selection activeCell="B7" sqref="B7:B9"/>
    </sheetView>
  </sheetViews>
  <sheetFormatPr defaultColWidth="9" defaultRowHeight="21" x14ac:dyDescent="0.2"/>
  <cols>
    <col min="1" max="1" width="25.75" style="497" customWidth="1"/>
    <col min="2" max="2" width="17.75" style="496" customWidth="1"/>
    <col min="3" max="3" width="27.375" style="496" customWidth="1"/>
    <col min="4" max="4" width="9.625" style="502" customWidth="1"/>
    <col min="5" max="5" width="9.625" style="653" customWidth="1"/>
    <col min="6" max="6" width="10.625" style="653" customWidth="1"/>
    <col min="7" max="8" width="9.625" style="653" customWidth="1"/>
    <col min="9" max="9" width="16.625" style="653" customWidth="1"/>
    <col min="10" max="11" width="9" style="497" customWidth="1"/>
    <col min="12" max="12" width="8.375" style="497" customWidth="1"/>
    <col min="13" max="16384" width="9" style="497"/>
  </cols>
  <sheetData>
    <row r="1" spans="1:9" x14ac:dyDescent="0.2">
      <c r="C1" s="685"/>
      <c r="D1" s="498"/>
      <c r="E1" s="499"/>
      <c r="F1" s="499"/>
      <c r="G1" s="499"/>
      <c r="H1" s="499"/>
      <c r="I1" s="653" t="s">
        <v>913</v>
      </c>
    </row>
    <row r="2" spans="1:9" x14ac:dyDescent="0.2">
      <c r="A2" s="791" t="s">
        <v>1161</v>
      </c>
      <c r="B2" s="791"/>
      <c r="C2" s="791"/>
      <c r="D2" s="791"/>
      <c r="E2" s="791"/>
      <c r="F2" s="791"/>
      <c r="G2" s="791"/>
      <c r="H2" s="791"/>
      <c r="I2" s="791"/>
    </row>
    <row r="3" spans="1:9" x14ac:dyDescent="0.2">
      <c r="A3" s="791" t="s">
        <v>693</v>
      </c>
      <c r="B3" s="791"/>
      <c r="C3" s="791"/>
      <c r="D3" s="791"/>
      <c r="E3" s="791"/>
      <c r="F3" s="791"/>
      <c r="G3" s="791"/>
      <c r="H3" s="791"/>
      <c r="I3" s="791"/>
    </row>
    <row r="4" spans="1:9" x14ac:dyDescent="0.2">
      <c r="A4" s="501" t="s">
        <v>1089</v>
      </c>
      <c r="B4" s="679"/>
      <c r="C4" s="500"/>
      <c r="E4" s="502"/>
      <c r="F4" s="502"/>
      <c r="G4" s="502"/>
      <c r="H4" s="502"/>
      <c r="I4" s="502"/>
    </row>
    <row r="5" spans="1:9" s="503" customFormat="1" x14ac:dyDescent="0.2">
      <c r="A5" s="789" t="s">
        <v>676</v>
      </c>
      <c r="B5" s="789" t="s">
        <v>675</v>
      </c>
      <c r="C5" s="675" t="s">
        <v>292</v>
      </c>
      <c r="D5" s="784" t="s">
        <v>1</v>
      </c>
      <c r="E5" s="785"/>
      <c r="F5" s="785"/>
      <c r="G5" s="785"/>
      <c r="H5" s="785"/>
      <c r="I5" s="786"/>
    </row>
    <row r="6" spans="1:9" s="503" customFormat="1" x14ac:dyDescent="0.2">
      <c r="A6" s="790"/>
      <c r="B6" s="790"/>
      <c r="C6" s="676" t="s">
        <v>673</v>
      </c>
      <c r="D6" s="539" t="s">
        <v>1045</v>
      </c>
      <c r="E6" s="504" t="s">
        <v>1046</v>
      </c>
      <c r="F6" s="504" t="s">
        <v>1047</v>
      </c>
      <c r="G6" s="504" t="s">
        <v>1048</v>
      </c>
      <c r="H6" s="504" t="s">
        <v>1049</v>
      </c>
      <c r="I6" s="505" t="s">
        <v>1052</v>
      </c>
    </row>
    <row r="7" spans="1:9" s="506" customFormat="1" ht="58.5" x14ac:dyDescent="0.2">
      <c r="A7" s="794" t="s">
        <v>1081</v>
      </c>
      <c r="B7" s="907" t="s">
        <v>1043</v>
      </c>
      <c r="C7" s="543" t="s">
        <v>949</v>
      </c>
      <c r="D7" s="577">
        <v>10</v>
      </c>
      <c r="E7" s="577">
        <v>10</v>
      </c>
      <c r="F7" s="577">
        <v>10</v>
      </c>
      <c r="G7" s="577">
        <v>10</v>
      </c>
      <c r="H7" s="577">
        <v>10</v>
      </c>
      <c r="I7" s="544">
        <v>10</v>
      </c>
    </row>
    <row r="8" spans="1:9" s="506" customFormat="1" ht="82.5" customHeight="1" x14ac:dyDescent="0.2">
      <c r="A8" s="886"/>
      <c r="B8" s="908"/>
      <c r="C8" s="545" t="s">
        <v>950</v>
      </c>
      <c r="D8" s="577">
        <v>10</v>
      </c>
      <c r="E8" s="577">
        <v>10</v>
      </c>
      <c r="F8" s="577">
        <v>10</v>
      </c>
      <c r="G8" s="577">
        <v>10</v>
      </c>
      <c r="H8" s="577">
        <v>10</v>
      </c>
      <c r="I8" s="544">
        <v>10</v>
      </c>
    </row>
    <row r="9" spans="1:9" s="516" customFormat="1" ht="58.5" x14ac:dyDescent="0.2">
      <c r="A9" s="518"/>
      <c r="B9" s="908"/>
      <c r="C9" s="545" t="s">
        <v>875</v>
      </c>
      <c r="D9" s="577">
        <v>2</v>
      </c>
      <c r="E9" s="577">
        <v>2</v>
      </c>
      <c r="F9" s="577">
        <v>2</v>
      </c>
      <c r="G9" s="577">
        <v>2</v>
      </c>
      <c r="H9" s="577">
        <v>2</v>
      </c>
      <c r="I9" s="544">
        <v>2</v>
      </c>
    </row>
    <row r="10" spans="1:9" ht="83.25" customHeight="1" x14ac:dyDescent="0.2">
      <c r="A10" s="519"/>
      <c r="B10" s="579"/>
      <c r="C10" s="703" t="s">
        <v>1027</v>
      </c>
      <c r="D10" s="577">
        <v>2</v>
      </c>
      <c r="E10" s="577">
        <v>2</v>
      </c>
      <c r="F10" s="577">
        <v>2</v>
      </c>
      <c r="G10" s="577">
        <v>2</v>
      </c>
      <c r="H10" s="577">
        <v>2</v>
      </c>
      <c r="I10" s="544">
        <v>2</v>
      </c>
    </row>
    <row r="11" spans="1:9" ht="106.5" customHeight="1" x14ac:dyDescent="0.2">
      <c r="A11" s="519"/>
      <c r="B11" s="509" t="s">
        <v>1044</v>
      </c>
      <c r="C11" s="702" t="s">
        <v>876</v>
      </c>
      <c r="D11" s="580">
        <v>20</v>
      </c>
      <c r="E11" s="580">
        <v>20</v>
      </c>
      <c r="F11" s="580">
        <v>20</v>
      </c>
      <c r="G11" s="580">
        <v>20</v>
      </c>
      <c r="H11" s="580">
        <v>20</v>
      </c>
      <c r="I11" s="581">
        <v>20</v>
      </c>
    </row>
  </sheetData>
  <mergeCells count="7">
    <mergeCell ref="A2:I2"/>
    <mergeCell ref="A3:I3"/>
    <mergeCell ref="A7:A8"/>
    <mergeCell ref="A5:A6"/>
    <mergeCell ref="B5:B6"/>
    <mergeCell ref="D5:I5"/>
    <mergeCell ref="B7:B9"/>
  </mergeCells>
  <printOptions horizontalCentered="1"/>
  <pageMargins left="0.39370078740157483" right="0.39370078740157483" top="0.78740157480314965" bottom="0.78740157480314965" header="0" footer="0"/>
  <pageSetup paperSize="9" scale="95" fitToHeight="0" orientation="landscape" verticalDpi="300" r:id="rId1"/>
  <headerFooter>
    <oddFooter>&amp;C&amp;"TH SarabunIT๙,Regular"&amp;14แบบ จ.1 ประเด็นการพัฒนาที่ 5 หน้าที่ &amp;P</oddFooter>
  </headerFooter>
  <rowBreaks count="1" manualBreakCount="1">
    <brk id="10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92"/>
  <sheetViews>
    <sheetView view="pageBreakPreview" zoomScale="80" zoomScaleNormal="100" zoomScaleSheetLayoutView="80" zoomScalePageLayoutView="60" workbookViewId="0">
      <selection activeCell="A9" sqref="A9"/>
    </sheetView>
  </sheetViews>
  <sheetFormatPr defaultColWidth="9" defaultRowHeight="21" x14ac:dyDescent="0.2"/>
  <cols>
    <col min="1" max="1" width="29" style="497" customWidth="1"/>
    <col min="2" max="3" width="27.75" style="599" hidden="1" customWidth="1"/>
    <col min="4" max="4" width="27.875" style="591" hidden="1" customWidth="1"/>
    <col min="5" max="5" width="9.375" style="496" customWidth="1"/>
    <col min="6" max="6" width="12.625" style="496" customWidth="1"/>
    <col min="7" max="7" width="23.625" style="496" customWidth="1"/>
    <col min="8" max="8" width="13.875" style="559" customWidth="1"/>
    <col min="9" max="9" width="14" style="559" customWidth="1"/>
    <col min="10" max="10" width="15.375" style="559" customWidth="1"/>
    <col min="11" max="11" width="15.125" style="559" customWidth="1"/>
    <col min="12" max="12" width="14.75" style="559" customWidth="1"/>
    <col min="13" max="13" width="15" style="559" customWidth="1"/>
    <col min="14" max="16384" width="9" style="497"/>
  </cols>
  <sheetData>
    <row r="1" spans="1:13" x14ac:dyDescent="0.2">
      <c r="A1" s="791" t="s">
        <v>904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</row>
    <row r="2" spans="1:13" x14ac:dyDescent="0.2">
      <c r="A2" s="882" t="s">
        <v>1157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</row>
    <row r="3" spans="1:13" ht="24" x14ac:dyDescent="0.2">
      <c r="A3" s="600"/>
      <c r="B3" s="623"/>
      <c r="C3" s="582"/>
      <c r="D3" s="549"/>
      <c r="E3" s="623"/>
      <c r="F3" s="623"/>
      <c r="G3" s="623"/>
      <c r="H3" s="549"/>
      <c r="I3" s="549"/>
      <c r="J3" s="549"/>
      <c r="K3" s="549"/>
      <c r="L3" s="549"/>
      <c r="M3" s="549"/>
    </row>
    <row r="4" spans="1:13" x14ac:dyDescent="0.2">
      <c r="A4" s="898" t="s">
        <v>904</v>
      </c>
      <c r="B4" s="899"/>
      <c r="C4" s="899"/>
      <c r="D4" s="899"/>
      <c r="E4" s="899"/>
      <c r="F4" s="899"/>
      <c r="G4" s="900"/>
      <c r="H4" s="898" t="s">
        <v>4</v>
      </c>
      <c r="I4" s="899"/>
      <c r="J4" s="899"/>
      <c r="K4" s="899"/>
      <c r="L4" s="899"/>
      <c r="M4" s="900"/>
    </row>
    <row r="5" spans="1:13" ht="46.5" customHeight="1" x14ac:dyDescent="0.2">
      <c r="A5" s="686" t="s">
        <v>694</v>
      </c>
      <c r="B5" s="686" t="s">
        <v>747</v>
      </c>
      <c r="C5" s="686" t="s">
        <v>748</v>
      </c>
      <c r="D5" s="686" t="s">
        <v>746</v>
      </c>
      <c r="E5" s="686" t="s">
        <v>17</v>
      </c>
      <c r="F5" s="686" t="s">
        <v>696</v>
      </c>
      <c r="G5" s="686" t="s">
        <v>520</v>
      </c>
      <c r="H5" s="684" t="s">
        <v>1045</v>
      </c>
      <c r="I5" s="683" t="s">
        <v>1046</v>
      </c>
      <c r="J5" s="686" t="s">
        <v>1047</v>
      </c>
      <c r="K5" s="686" t="s">
        <v>1048</v>
      </c>
      <c r="L5" s="686" t="s">
        <v>1049</v>
      </c>
      <c r="M5" s="686" t="s">
        <v>1051</v>
      </c>
    </row>
    <row r="6" spans="1:13" s="624" customFormat="1" x14ac:dyDescent="0.2">
      <c r="A6" s="871" t="s">
        <v>705</v>
      </c>
      <c r="B6" s="872"/>
      <c r="C6" s="872"/>
      <c r="D6" s="872"/>
      <c r="E6" s="872"/>
      <c r="F6" s="872"/>
      <c r="G6" s="873"/>
      <c r="H6" s="550">
        <f t="shared" ref="H6:M6" si="0">SUM(H7,H36)</f>
        <v>371501800</v>
      </c>
      <c r="I6" s="550">
        <f t="shared" si="0"/>
        <v>378636400</v>
      </c>
      <c r="J6" s="550">
        <f t="shared" si="0"/>
        <v>368672000</v>
      </c>
      <c r="K6" s="550">
        <f t="shared" si="0"/>
        <v>406072000</v>
      </c>
      <c r="L6" s="550">
        <f t="shared" si="0"/>
        <v>392989950</v>
      </c>
      <c r="M6" s="550">
        <f t="shared" si="0"/>
        <v>1939302150</v>
      </c>
    </row>
    <row r="7" spans="1:13" s="584" customFormat="1" x14ac:dyDescent="0.2">
      <c r="A7" s="864" t="s">
        <v>954</v>
      </c>
      <c r="B7" s="865"/>
      <c r="C7" s="865"/>
      <c r="D7" s="865"/>
      <c r="E7" s="865"/>
      <c r="F7" s="865"/>
      <c r="G7" s="865"/>
      <c r="H7" s="551">
        <f t="shared" ref="H7:L7" si="1">SUM(H8,H26)</f>
        <v>230801800</v>
      </c>
      <c r="I7" s="551">
        <f t="shared" si="1"/>
        <v>240836400</v>
      </c>
      <c r="J7" s="551">
        <f t="shared" si="1"/>
        <v>229972000</v>
      </c>
      <c r="K7" s="551">
        <f t="shared" si="1"/>
        <v>267372000</v>
      </c>
      <c r="L7" s="551">
        <f t="shared" si="1"/>
        <v>256372000</v>
      </c>
      <c r="M7" s="551">
        <f>SUM(M8,M26)</f>
        <v>1225354200</v>
      </c>
    </row>
    <row r="8" spans="1:13" s="588" customFormat="1" ht="83.25" customHeight="1" x14ac:dyDescent="0.2">
      <c r="A8" s="585" t="s">
        <v>952</v>
      </c>
      <c r="B8" s="587"/>
      <c r="C8" s="589"/>
      <c r="D8" s="585"/>
      <c r="E8" s="680" t="s">
        <v>527</v>
      </c>
      <c r="F8" s="680" t="s">
        <v>528</v>
      </c>
      <c r="G8" s="587" t="s">
        <v>951</v>
      </c>
      <c r="H8" s="552">
        <f t="shared" ref="H8:L8" si="2">SUM(H9:H25)</f>
        <v>159201800</v>
      </c>
      <c r="I8" s="552">
        <f t="shared" si="2"/>
        <v>169136400</v>
      </c>
      <c r="J8" s="552">
        <f t="shared" si="2"/>
        <v>158372000</v>
      </c>
      <c r="K8" s="552">
        <f t="shared" si="2"/>
        <v>195372000</v>
      </c>
      <c r="L8" s="552">
        <f t="shared" si="2"/>
        <v>184372000</v>
      </c>
      <c r="M8" s="552">
        <f>SUM(M9:M25)</f>
        <v>866454200</v>
      </c>
    </row>
    <row r="9" spans="1:13" ht="199.5" customHeight="1" x14ac:dyDescent="0.2">
      <c r="A9" s="697" t="s">
        <v>616</v>
      </c>
      <c r="B9" s="674" t="s">
        <v>678</v>
      </c>
      <c r="C9" s="522" t="s">
        <v>705</v>
      </c>
      <c r="D9" s="674" t="s">
        <v>897</v>
      </c>
      <c r="E9" s="523" t="s">
        <v>42</v>
      </c>
      <c r="F9" s="523" t="s">
        <v>528</v>
      </c>
      <c r="G9" s="674" t="s">
        <v>1096</v>
      </c>
      <c r="H9" s="526">
        <v>2029800</v>
      </c>
      <c r="I9" s="647">
        <v>10000000</v>
      </c>
      <c r="J9" s="526">
        <v>10000000</v>
      </c>
      <c r="K9" s="526">
        <v>10000000</v>
      </c>
      <c r="L9" s="526">
        <v>10000000</v>
      </c>
      <c r="M9" s="526">
        <f>SUM(H9:L9)</f>
        <v>42029800</v>
      </c>
    </row>
    <row r="10" spans="1:13" ht="109.15" customHeight="1" x14ac:dyDescent="0.2">
      <c r="A10" s="674" t="s">
        <v>1021</v>
      </c>
      <c r="B10" s="674" t="s">
        <v>679</v>
      </c>
      <c r="C10" s="522" t="s">
        <v>705</v>
      </c>
      <c r="D10" s="674" t="s">
        <v>898</v>
      </c>
      <c r="E10" s="523" t="s">
        <v>42</v>
      </c>
      <c r="F10" s="523" t="s">
        <v>528</v>
      </c>
      <c r="G10" s="674" t="s">
        <v>1028</v>
      </c>
      <c r="H10" s="526">
        <v>1000000</v>
      </c>
      <c r="I10" s="647">
        <v>1500000</v>
      </c>
      <c r="J10" s="526">
        <v>2000000</v>
      </c>
      <c r="K10" s="526">
        <v>30000000</v>
      </c>
      <c r="L10" s="526">
        <v>1000000</v>
      </c>
      <c r="M10" s="526">
        <f t="shared" ref="M10:M54" si="3">SUM(H10:L10)</f>
        <v>35500000</v>
      </c>
    </row>
    <row r="11" spans="1:13" ht="129" customHeight="1" x14ac:dyDescent="0.2">
      <c r="A11" s="674" t="s">
        <v>730</v>
      </c>
      <c r="B11" s="674" t="s">
        <v>680</v>
      </c>
      <c r="C11" s="522" t="s">
        <v>705</v>
      </c>
      <c r="D11" s="674"/>
      <c r="E11" s="523" t="s">
        <v>42</v>
      </c>
      <c r="F11" s="523" t="s">
        <v>528</v>
      </c>
      <c r="G11" s="674" t="s">
        <v>1177</v>
      </c>
      <c r="H11" s="537">
        <v>6000000</v>
      </c>
      <c r="I11" s="546">
        <v>5000000</v>
      </c>
      <c r="J11" s="546">
        <v>5000000</v>
      </c>
      <c r="K11" s="537">
        <v>20000000</v>
      </c>
      <c r="L11" s="537">
        <v>20000000</v>
      </c>
      <c r="M11" s="526">
        <f t="shared" si="3"/>
        <v>56000000</v>
      </c>
    </row>
    <row r="12" spans="1:13" ht="151.5" customHeight="1" x14ac:dyDescent="0.2">
      <c r="A12" s="674" t="s">
        <v>617</v>
      </c>
      <c r="B12" s="674" t="s">
        <v>648</v>
      </c>
      <c r="C12" s="522" t="s">
        <v>705</v>
      </c>
      <c r="D12" s="674"/>
      <c r="E12" s="523" t="s">
        <v>42</v>
      </c>
      <c r="F12" s="523" t="s">
        <v>528</v>
      </c>
      <c r="G12" s="674" t="s">
        <v>989</v>
      </c>
      <c r="H12" s="537">
        <v>2000000</v>
      </c>
      <c r="I12" s="546">
        <v>2000000</v>
      </c>
      <c r="J12" s="537">
        <v>1000000</v>
      </c>
      <c r="K12" s="537">
        <v>1000000</v>
      </c>
      <c r="L12" s="537">
        <v>1000000</v>
      </c>
      <c r="M12" s="526">
        <f t="shared" si="3"/>
        <v>7000000</v>
      </c>
    </row>
    <row r="13" spans="1:13" ht="103.5" customHeight="1" x14ac:dyDescent="0.2">
      <c r="A13" s="674" t="s">
        <v>563</v>
      </c>
      <c r="B13" s="674" t="s">
        <v>618</v>
      </c>
      <c r="C13" s="522" t="s">
        <v>705</v>
      </c>
      <c r="D13" s="674" t="s">
        <v>899</v>
      </c>
      <c r="E13" s="523" t="s">
        <v>42</v>
      </c>
      <c r="F13" s="523" t="s">
        <v>528</v>
      </c>
      <c r="G13" s="674" t="s">
        <v>877</v>
      </c>
      <c r="H13" s="537">
        <v>1800000</v>
      </c>
      <c r="I13" s="546">
        <v>1000000</v>
      </c>
      <c r="J13" s="537">
        <v>10000000</v>
      </c>
      <c r="K13" s="537">
        <v>7000000</v>
      </c>
      <c r="L13" s="537">
        <v>6000000</v>
      </c>
      <c r="M13" s="526">
        <f>SUM(H13:L13)</f>
        <v>25800000</v>
      </c>
    </row>
    <row r="14" spans="1:13" s="547" customFormat="1" ht="74.25" customHeight="1" x14ac:dyDescent="0.2">
      <c r="A14" s="674" t="s">
        <v>972</v>
      </c>
      <c r="B14" s="674" t="s">
        <v>866</v>
      </c>
      <c r="C14" s="522" t="s">
        <v>705</v>
      </c>
      <c r="D14" s="674" t="s">
        <v>825</v>
      </c>
      <c r="E14" s="523" t="s">
        <v>42</v>
      </c>
      <c r="F14" s="523" t="s">
        <v>528</v>
      </c>
      <c r="G14" s="674" t="s">
        <v>613</v>
      </c>
      <c r="H14" s="537">
        <v>2000000</v>
      </c>
      <c r="I14" s="546">
        <v>2000000</v>
      </c>
      <c r="J14" s="537">
        <v>2000000</v>
      </c>
      <c r="K14" s="537">
        <v>3000000</v>
      </c>
      <c r="L14" s="537">
        <v>2000000</v>
      </c>
      <c r="M14" s="526">
        <f t="shared" si="3"/>
        <v>11000000</v>
      </c>
    </row>
    <row r="15" spans="1:13" ht="63" x14ac:dyDescent="0.2">
      <c r="A15" s="674" t="s">
        <v>1183</v>
      </c>
      <c r="B15" s="674" t="s">
        <v>619</v>
      </c>
      <c r="C15" s="522" t="s">
        <v>705</v>
      </c>
      <c r="D15" s="674"/>
      <c r="E15" s="523">
        <v>1</v>
      </c>
      <c r="F15" s="523" t="s">
        <v>528</v>
      </c>
      <c r="G15" s="674" t="s">
        <v>619</v>
      </c>
      <c r="H15" s="537">
        <v>400000</v>
      </c>
      <c r="I15" s="546">
        <v>400000</v>
      </c>
      <c r="J15" s="538">
        <v>400000</v>
      </c>
      <c r="K15" s="538">
        <v>400000</v>
      </c>
      <c r="L15" s="537">
        <v>400000</v>
      </c>
      <c r="M15" s="526">
        <f t="shared" si="3"/>
        <v>2000000</v>
      </c>
    </row>
    <row r="16" spans="1:13" s="547" customFormat="1" ht="128.25" customHeight="1" x14ac:dyDescent="0.2">
      <c r="A16" s="674" t="s">
        <v>621</v>
      </c>
      <c r="B16" s="674" t="s">
        <v>620</v>
      </c>
      <c r="C16" s="522" t="s">
        <v>705</v>
      </c>
      <c r="D16" s="548"/>
      <c r="E16" s="523">
        <v>1</v>
      </c>
      <c r="F16" s="523" t="s">
        <v>528</v>
      </c>
      <c r="G16" s="674" t="s">
        <v>620</v>
      </c>
      <c r="H16" s="537">
        <v>25000000</v>
      </c>
      <c r="I16" s="546">
        <v>25000000</v>
      </c>
      <c r="J16" s="537">
        <v>5000000</v>
      </c>
      <c r="K16" s="537">
        <v>5000000</v>
      </c>
      <c r="L16" s="537">
        <v>25000000</v>
      </c>
      <c r="M16" s="526">
        <f t="shared" si="3"/>
        <v>85000000</v>
      </c>
    </row>
    <row r="17" spans="1:13" ht="63.75" customHeight="1" x14ac:dyDescent="0.2">
      <c r="A17" s="674" t="s">
        <v>564</v>
      </c>
      <c r="B17" s="674" t="s">
        <v>579</v>
      </c>
      <c r="C17" s="522" t="s">
        <v>705</v>
      </c>
      <c r="D17" s="674"/>
      <c r="E17" s="523">
        <v>3</v>
      </c>
      <c r="F17" s="522" t="s">
        <v>528</v>
      </c>
      <c r="G17" s="674" t="s">
        <v>579</v>
      </c>
      <c r="H17" s="537">
        <v>15475000</v>
      </c>
      <c r="I17" s="546">
        <v>15475000</v>
      </c>
      <c r="J17" s="537">
        <v>15475000</v>
      </c>
      <c r="K17" s="537">
        <v>15475000</v>
      </c>
      <c r="L17" s="537">
        <v>15475000</v>
      </c>
      <c r="M17" s="537">
        <f t="shared" si="3"/>
        <v>77375000</v>
      </c>
    </row>
    <row r="18" spans="1:13" ht="60" customHeight="1" x14ac:dyDescent="0.2">
      <c r="A18" s="674" t="s">
        <v>565</v>
      </c>
      <c r="B18" s="674" t="s">
        <v>579</v>
      </c>
      <c r="C18" s="522" t="s">
        <v>705</v>
      </c>
      <c r="D18" s="674"/>
      <c r="E18" s="523">
        <v>3</v>
      </c>
      <c r="F18" s="522" t="s">
        <v>528</v>
      </c>
      <c r="G18" s="674" t="s">
        <v>579</v>
      </c>
      <c r="H18" s="537">
        <v>23572000</v>
      </c>
      <c r="I18" s="546">
        <v>23572000</v>
      </c>
      <c r="J18" s="537">
        <v>23572000</v>
      </c>
      <c r="K18" s="537">
        <v>23572000</v>
      </c>
      <c r="L18" s="537">
        <v>23572000</v>
      </c>
      <c r="M18" s="537">
        <f t="shared" si="3"/>
        <v>117860000</v>
      </c>
    </row>
    <row r="19" spans="1:13" ht="55.15" customHeight="1" x14ac:dyDescent="0.2">
      <c r="A19" s="674" t="s">
        <v>566</v>
      </c>
      <c r="B19" s="674" t="s">
        <v>579</v>
      </c>
      <c r="C19" s="522" t="s">
        <v>705</v>
      </c>
      <c r="D19" s="674"/>
      <c r="E19" s="523">
        <v>3</v>
      </c>
      <c r="F19" s="522" t="s">
        <v>528</v>
      </c>
      <c r="G19" s="674" t="s">
        <v>579</v>
      </c>
      <c r="H19" s="537">
        <v>21572000</v>
      </c>
      <c r="I19" s="546">
        <v>21572000</v>
      </c>
      <c r="J19" s="537">
        <v>21572000</v>
      </c>
      <c r="K19" s="537">
        <v>21572000</v>
      </c>
      <c r="L19" s="537">
        <v>21572000</v>
      </c>
      <c r="M19" s="537">
        <f t="shared" si="3"/>
        <v>107860000</v>
      </c>
    </row>
    <row r="20" spans="1:13" ht="62.45" customHeight="1" x14ac:dyDescent="0.2">
      <c r="A20" s="674" t="s">
        <v>567</v>
      </c>
      <c r="B20" s="674" t="s">
        <v>579</v>
      </c>
      <c r="C20" s="522" t="s">
        <v>705</v>
      </c>
      <c r="D20" s="674"/>
      <c r="E20" s="523">
        <v>3</v>
      </c>
      <c r="F20" s="522" t="s">
        <v>528</v>
      </c>
      <c r="G20" s="674" t="s">
        <v>579</v>
      </c>
      <c r="H20" s="537">
        <v>20217000</v>
      </c>
      <c r="I20" s="546">
        <v>20217000</v>
      </c>
      <c r="J20" s="537">
        <v>20217000</v>
      </c>
      <c r="K20" s="537">
        <v>20217000</v>
      </c>
      <c r="L20" s="537">
        <v>20217000</v>
      </c>
      <c r="M20" s="537">
        <f t="shared" si="3"/>
        <v>101085000</v>
      </c>
    </row>
    <row r="21" spans="1:13" ht="54" customHeight="1" x14ac:dyDescent="0.2">
      <c r="A21" s="674" t="s">
        <v>568</v>
      </c>
      <c r="B21" s="674" t="s">
        <v>579</v>
      </c>
      <c r="C21" s="522" t="s">
        <v>705</v>
      </c>
      <c r="D21" s="674"/>
      <c r="E21" s="523">
        <v>3</v>
      </c>
      <c r="F21" s="522" t="s">
        <v>528</v>
      </c>
      <c r="G21" s="674" t="s">
        <v>579</v>
      </c>
      <c r="H21" s="537">
        <v>6575000</v>
      </c>
      <c r="I21" s="546">
        <v>6575000</v>
      </c>
      <c r="J21" s="537">
        <v>6575000</v>
      </c>
      <c r="K21" s="537">
        <v>6575000</v>
      </c>
      <c r="L21" s="537">
        <v>6575000</v>
      </c>
      <c r="M21" s="537">
        <f t="shared" si="3"/>
        <v>32875000</v>
      </c>
    </row>
    <row r="22" spans="1:13" ht="79.5" customHeight="1" x14ac:dyDescent="0.2">
      <c r="A22" s="674" t="s">
        <v>681</v>
      </c>
      <c r="B22" s="674" t="s">
        <v>579</v>
      </c>
      <c r="C22" s="522" t="s">
        <v>705</v>
      </c>
      <c r="D22" s="674"/>
      <c r="E22" s="523">
        <v>3</v>
      </c>
      <c r="F22" s="522" t="s">
        <v>528</v>
      </c>
      <c r="G22" s="674" t="s">
        <v>579</v>
      </c>
      <c r="H22" s="537">
        <v>20217000</v>
      </c>
      <c r="I22" s="546">
        <v>20217000</v>
      </c>
      <c r="J22" s="537">
        <v>20217000</v>
      </c>
      <c r="K22" s="537">
        <v>20217000</v>
      </c>
      <c r="L22" s="537">
        <v>20217000</v>
      </c>
      <c r="M22" s="537">
        <f t="shared" si="3"/>
        <v>101085000</v>
      </c>
    </row>
    <row r="23" spans="1:13" ht="63.75" customHeight="1" x14ac:dyDescent="0.2">
      <c r="A23" s="674" t="s">
        <v>569</v>
      </c>
      <c r="B23" s="674" t="s">
        <v>579</v>
      </c>
      <c r="C23" s="522" t="s">
        <v>705</v>
      </c>
      <c r="D23" s="674"/>
      <c r="E23" s="523">
        <v>3</v>
      </c>
      <c r="F23" s="522" t="s">
        <v>528</v>
      </c>
      <c r="G23" s="674" t="s">
        <v>579</v>
      </c>
      <c r="H23" s="537">
        <v>9344000</v>
      </c>
      <c r="I23" s="546">
        <v>9344000</v>
      </c>
      <c r="J23" s="537">
        <v>9344000</v>
      </c>
      <c r="K23" s="537">
        <v>9344000</v>
      </c>
      <c r="L23" s="537">
        <v>9344000</v>
      </c>
      <c r="M23" s="537">
        <f t="shared" si="3"/>
        <v>46720000</v>
      </c>
    </row>
    <row r="24" spans="1:13" ht="63" customHeight="1" x14ac:dyDescent="0.2">
      <c r="A24" s="674" t="s">
        <v>1029</v>
      </c>
      <c r="B24" s="674" t="s">
        <v>579</v>
      </c>
      <c r="C24" s="522" t="s">
        <v>705</v>
      </c>
      <c r="D24" s="674"/>
      <c r="E24" s="523">
        <v>3</v>
      </c>
      <c r="F24" s="522" t="s">
        <v>528</v>
      </c>
      <c r="G24" s="674" t="s">
        <v>579</v>
      </c>
      <c r="H24" s="537">
        <v>1000000</v>
      </c>
      <c r="I24" s="546">
        <v>5000000</v>
      </c>
      <c r="J24" s="537">
        <v>5000000</v>
      </c>
      <c r="K24" s="537">
        <v>1000000</v>
      </c>
      <c r="L24" s="537">
        <v>1000000</v>
      </c>
      <c r="M24" s="625">
        <f t="shared" si="3"/>
        <v>13000000</v>
      </c>
    </row>
    <row r="25" spans="1:13" ht="132" customHeight="1" x14ac:dyDescent="0.2">
      <c r="A25" s="674" t="s">
        <v>692</v>
      </c>
      <c r="B25" s="674" t="s">
        <v>871</v>
      </c>
      <c r="C25" s="522" t="s">
        <v>705</v>
      </c>
      <c r="D25" s="674" t="s">
        <v>826</v>
      </c>
      <c r="E25" s="523" t="s">
        <v>42</v>
      </c>
      <c r="F25" s="523" t="s">
        <v>42</v>
      </c>
      <c r="G25" s="674" t="s">
        <v>622</v>
      </c>
      <c r="H25" s="537">
        <v>1000000</v>
      </c>
      <c r="I25" s="546">
        <v>264400</v>
      </c>
      <c r="J25" s="537">
        <v>1000000</v>
      </c>
      <c r="K25" s="537">
        <v>1000000</v>
      </c>
      <c r="L25" s="537">
        <v>1000000</v>
      </c>
      <c r="M25" s="537">
        <f t="shared" si="3"/>
        <v>4264400</v>
      </c>
    </row>
    <row r="26" spans="1:13" s="503" customFormat="1" ht="174.75" customHeight="1" x14ac:dyDescent="0.2">
      <c r="A26" s="585" t="s">
        <v>957</v>
      </c>
      <c r="B26" s="587"/>
      <c r="C26" s="589"/>
      <c r="D26" s="607"/>
      <c r="E26" s="680" t="s">
        <v>527</v>
      </c>
      <c r="F26" s="680" t="s">
        <v>732</v>
      </c>
      <c r="G26" s="587" t="s">
        <v>625</v>
      </c>
      <c r="H26" s="553">
        <f t="shared" ref="H26:L26" si="4">SUM(H27:H35)</f>
        <v>71600000</v>
      </c>
      <c r="I26" s="553">
        <f t="shared" si="4"/>
        <v>71700000</v>
      </c>
      <c r="J26" s="553">
        <f t="shared" si="4"/>
        <v>71600000</v>
      </c>
      <c r="K26" s="553">
        <f t="shared" si="4"/>
        <v>72000000</v>
      </c>
      <c r="L26" s="553">
        <f t="shared" si="4"/>
        <v>72000000</v>
      </c>
      <c r="M26" s="553">
        <f>SUM(M27:M35)</f>
        <v>358900000</v>
      </c>
    </row>
    <row r="27" spans="1:13" ht="127.9" customHeight="1" x14ac:dyDescent="0.2">
      <c r="A27" s="674" t="s">
        <v>958</v>
      </c>
      <c r="B27" s="674" t="s">
        <v>867</v>
      </c>
      <c r="C27" s="522" t="s">
        <v>705</v>
      </c>
      <c r="D27" s="674" t="s">
        <v>827</v>
      </c>
      <c r="E27" s="522" t="s">
        <v>42</v>
      </c>
      <c r="F27" s="522" t="s">
        <v>732</v>
      </c>
      <c r="G27" s="674" t="s">
        <v>624</v>
      </c>
      <c r="H27" s="554">
        <v>10000000</v>
      </c>
      <c r="I27" s="648">
        <v>10000000</v>
      </c>
      <c r="J27" s="554">
        <v>10000000</v>
      </c>
      <c r="K27" s="554">
        <v>10000000</v>
      </c>
      <c r="L27" s="554">
        <v>10000000</v>
      </c>
      <c r="M27" s="538">
        <f t="shared" ref="M27:M35" si="5">SUM(H27:L27)</f>
        <v>50000000</v>
      </c>
    </row>
    <row r="28" spans="1:13" s="547" customFormat="1" ht="158.44999999999999" customHeight="1" x14ac:dyDescent="0.2">
      <c r="A28" s="674" t="s">
        <v>959</v>
      </c>
      <c r="B28" s="674" t="s">
        <v>868</v>
      </c>
      <c r="C28" s="522" t="s">
        <v>705</v>
      </c>
      <c r="D28" s="674" t="s">
        <v>828</v>
      </c>
      <c r="E28" s="522" t="s">
        <v>527</v>
      </c>
      <c r="F28" s="522" t="s">
        <v>732</v>
      </c>
      <c r="G28" s="674" t="s">
        <v>627</v>
      </c>
      <c r="H28" s="554">
        <v>10000000</v>
      </c>
      <c r="I28" s="648">
        <v>10000000</v>
      </c>
      <c r="J28" s="554">
        <v>10000000</v>
      </c>
      <c r="K28" s="554">
        <v>10000000</v>
      </c>
      <c r="L28" s="554">
        <v>10000000</v>
      </c>
      <c r="M28" s="554">
        <f t="shared" si="5"/>
        <v>50000000</v>
      </c>
    </row>
    <row r="29" spans="1:13" ht="106.9" customHeight="1" x14ac:dyDescent="0.2">
      <c r="A29" s="674" t="s">
        <v>960</v>
      </c>
      <c r="B29" s="674" t="s">
        <v>867</v>
      </c>
      <c r="C29" s="522" t="s">
        <v>705</v>
      </c>
      <c r="D29" s="674" t="s">
        <v>829</v>
      </c>
      <c r="E29" s="522" t="s">
        <v>42</v>
      </c>
      <c r="F29" s="522" t="s">
        <v>732</v>
      </c>
      <c r="G29" s="674" t="s">
        <v>623</v>
      </c>
      <c r="H29" s="554">
        <v>3000000</v>
      </c>
      <c r="I29" s="648">
        <v>3000000</v>
      </c>
      <c r="J29" s="554">
        <v>3000000</v>
      </c>
      <c r="K29" s="554">
        <v>3000000</v>
      </c>
      <c r="L29" s="554">
        <v>3000000</v>
      </c>
      <c r="M29" s="554">
        <f t="shared" si="5"/>
        <v>15000000</v>
      </c>
    </row>
    <row r="30" spans="1:13" ht="223.5" customHeight="1" x14ac:dyDescent="0.2">
      <c r="A30" s="674" t="s">
        <v>961</v>
      </c>
      <c r="B30" s="674" t="s">
        <v>869</v>
      </c>
      <c r="C30" s="522" t="s">
        <v>705</v>
      </c>
      <c r="D30" s="674" t="s">
        <v>830</v>
      </c>
      <c r="E30" s="522" t="s">
        <v>42</v>
      </c>
      <c r="F30" s="522" t="s">
        <v>732</v>
      </c>
      <c r="G30" s="674" t="s">
        <v>626</v>
      </c>
      <c r="H30" s="554">
        <v>5000000</v>
      </c>
      <c r="I30" s="648">
        <v>5000000</v>
      </c>
      <c r="J30" s="554">
        <v>5000000</v>
      </c>
      <c r="K30" s="554">
        <v>5000000</v>
      </c>
      <c r="L30" s="554">
        <v>5000000</v>
      </c>
      <c r="M30" s="554">
        <f t="shared" si="5"/>
        <v>25000000</v>
      </c>
    </row>
    <row r="31" spans="1:13" ht="126.75" customHeight="1" x14ac:dyDescent="0.2">
      <c r="A31" s="674" t="s">
        <v>962</v>
      </c>
      <c r="B31" s="674" t="s">
        <v>870</v>
      </c>
      <c r="C31" s="522" t="s">
        <v>705</v>
      </c>
      <c r="D31" s="674" t="s">
        <v>831</v>
      </c>
      <c r="E31" s="522" t="s">
        <v>42</v>
      </c>
      <c r="F31" s="522" t="s">
        <v>732</v>
      </c>
      <c r="G31" s="674" t="s">
        <v>633</v>
      </c>
      <c r="H31" s="554">
        <v>20000000</v>
      </c>
      <c r="I31" s="648">
        <v>20000000</v>
      </c>
      <c r="J31" s="554">
        <v>20000000</v>
      </c>
      <c r="K31" s="554">
        <v>20000000</v>
      </c>
      <c r="L31" s="554">
        <v>20000000</v>
      </c>
      <c r="M31" s="554">
        <f t="shared" si="5"/>
        <v>100000000</v>
      </c>
    </row>
    <row r="32" spans="1:13" ht="129" customHeight="1" x14ac:dyDescent="0.2">
      <c r="A32" s="262" t="s">
        <v>963</v>
      </c>
      <c r="B32" s="674" t="s">
        <v>645</v>
      </c>
      <c r="C32" s="522" t="s">
        <v>705</v>
      </c>
      <c r="D32" s="674" t="s">
        <v>827</v>
      </c>
      <c r="E32" s="522" t="s">
        <v>42</v>
      </c>
      <c r="F32" s="523" t="s">
        <v>732</v>
      </c>
      <c r="G32" s="674" t="s">
        <v>645</v>
      </c>
      <c r="H32" s="546">
        <v>400000</v>
      </c>
      <c r="I32" s="546">
        <v>400000</v>
      </c>
      <c r="J32" s="537">
        <v>400000</v>
      </c>
      <c r="K32" s="537">
        <v>800000</v>
      </c>
      <c r="L32" s="537">
        <v>800000</v>
      </c>
      <c r="M32" s="537">
        <f t="shared" si="5"/>
        <v>2800000</v>
      </c>
    </row>
    <row r="33" spans="1:13" ht="156" customHeight="1" x14ac:dyDescent="0.2">
      <c r="A33" s="262" t="s">
        <v>986</v>
      </c>
      <c r="B33" s="674" t="s">
        <v>652</v>
      </c>
      <c r="C33" s="522" t="s">
        <v>705</v>
      </c>
      <c r="D33" s="674"/>
      <c r="E33" s="523">
        <v>1</v>
      </c>
      <c r="F33" s="523" t="s">
        <v>732</v>
      </c>
      <c r="G33" s="674" t="s">
        <v>652</v>
      </c>
      <c r="H33" s="537">
        <v>200000</v>
      </c>
      <c r="I33" s="546">
        <v>300000</v>
      </c>
      <c r="J33" s="537">
        <v>200000</v>
      </c>
      <c r="K33" s="537">
        <v>200000</v>
      </c>
      <c r="L33" s="537">
        <v>200000</v>
      </c>
      <c r="M33" s="537">
        <f t="shared" si="5"/>
        <v>1100000</v>
      </c>
    </row>
    <row r="34" spans="1:13" ht="57.75" customHeight="1" x14ac:dyDescent="0.2">
      <c r="A34" s="262" t="s">
        <v>1030</v>
      </c>
      <c r="B34" s="674" t="s">
        <v>579</v>
      </c>
      <c r="C34" s="522" t="s">
        <v>705</v>
      </c>
      <c r="D34" s="674"/>
      <c r="E34" s="522">
        <v>3</v>
      </c>
      <c r="F34" s="522" t="s">
        <v>732</v>
      </c>
      <c r="G34" s="674" t="s">
        <v>579</v>
      </c>
      <c r="H34" s="647">
        <v>3000000</v>
      </c>
      <c r="I34" s="647">
        <v>3000000</v>
      </c>
      <c r="J34" s="526">
        <v>3000000</v>
      </c>
      <c r="K34" s="526">
        <v>3000000</v>
      </c>
      <c r="L34" s="526">
        <v>3000000</v>
      </c>
      <c r="M34" s="625">
        <f t="shared" si="5"/>
        <v>15000000</v>
      </c>
    </row>
    <row r="35" spans="1:13" ht="63" x14ac:dyDescent="0.2">
      <c r="A35" s="262" t="s">
        <v>1031</v>
      </c>
      <c r="B35" s="674" t="s">
        <v>579</v>
      </c>
      <c r="C35" s="522" t="s">
        <v>705</v>
      </c>
      <c r="D35" s="674"/>
      <c r="E35" s="522">
        <v>3</v>
      </c>
      <c r="F35" s="522" t="s">
        <v>732</v>
      </c>
      <c r="G35" s="674" t="s">
        <v>579</v>
      </c>
      <c r="H35" s="647">
        <v>20000000</v>
      </c>
      <c r="I35" s="647">
        <v>20000000</v>
      </c>
      <c r="J35" s="526">
        <v>20000000</v>
      </c>
      <c r="K35" s="526">
        <v>20000000</v>
      </c>
      <c r="L35" s="526">
        <v>20000000</v>
      </c>
      <c r="M35" s="625">
        <f t="shared" si="5"/>
        <v>100000000</v>
      </c>
    </row>
    <row r="36" spans="1:13" s="584" customFormat="1" ht="30.6" customHeight="1" x14ac:dyDescent="0.2">
      <c r="A36" s="864" t="s">
        <v>955</v>
      </c>
      <c r="B36" s="865"/>
      <c r="C36" s="865"/>
      <c r="D36" s="865"/>
      <c r="E36" s="865"/>
      <c r="F36" s="865"/>
      <c r="G36" s="865"/>
      <c r="H36" s="551">
        <f>SUM(H37,H48)</f>
        <v>140700000</v>
      </c>
      <c r="I36" s="551">
        <f t="shared" ref="I36:M36" si="6">SUM(I37,I48)</f>
        <v>137800000</v>
      </c>
      <c r="J36" s="551">
        <f t="shared" si="6"/>
        <v>138700000</v>
      </c>
      <c r="K36" s="551">
        <f>SUM(K37,K48)</f>
        <v>138700000</v>
      </c>
      <c r="L36" s="551">
        <f t="shared" si="6"/>
        <v>136617950</v>
      </c>
      <c r="M36" s="551">
        <f t="shared" si="6"/>
        <v>713947950</v>
      </c>
    </row>
    <row r="37" spans="1:13" s="503" customFormat="1" ht="78" customHeight="1" x14ac:dyDescent="0.2">
      <c r="A37" s="585" t="s">
        <v>964</v>
      </c>
      <c r="B37" s="587"/>
      <c r="C37" s="589"/>
      <c r="D37" s="607"/>
      <c r="E37" s="680" t="s">
        <v>42</v>
      </c>
      <c r="F37" s="680" t="s">
        <v>731</v>
      </c>
      <c r="G37" s="587" t="s">
        <v>550</v>
      </c>
      <c r="H37" s="553">
        <f t="shared" ref="H37:L37" si="7">SUM(H38:H45)</f>
        <v>63700000</v>
      </c>
      <c r="I37" s="553">
        <f t="shared" si="7"/>
        <v>60800000</v>
      </c>
      <c r="J37" s="553">
        <f t="shared" si="7"/>
        <v>61700000</v>
      </c>
      <c r="K37" s="553">
        <f t="shared" si="7"/>
        <v>61700000</v>
      </c>
      <c r="L37" s="553">
        <f t="shared" si="7"/>
        <v>59617950</v>
      </c>
      <c r="M37" s="553">
        <f>SUM(M38:M47)</f>
        <v>328947950</v>
      </c>
    </row>
    <row r="38" spans="1:13" s="547" customFormat="1" ht="177.6" customHeight="1" x14ac:dyDescent="0.2">
      <c r="A38" s="674" t="s">
        <v>965</v>
      </c>
      <c r="B38" s="674" t="s">
        <v>691</v>
      </c>
      <c r="C38" s="522" t="s">
        <v>705</v>
      </c>
      <c r="D38" s="674" t="s">
        <v>900</v>
      </c>
      <c r="E38" s="523" t="s">
        <v>42</v>
      </c>
      <c r="F38" s="522" t="s">
        <v>731</v>
      </c>
      <c r="G38" s="674" t="s">
        <v>691</v>
      </c>
      <c r="H38" s="537">
        <v>3000000</v>
      </c>
      <c r="I38" s="537">
        <v>3000000</v>
      </c>
      <c r="J38" s="537">
        <v>1000000</v>
      </c>
      <c r="K38" s="537">
        <v>1000000</v>
      </c>
      <c r="L38" s="537">
        <v>1000000</v>
      </c>
      <c r="M38" s="537">
        <f t="shared" ref="M38" si="8">SUM(H38:L38)</f>
        <v>9000000</v>
      </c>
    </row>
    <row r="39" spans="1:13" ht="103.15" customHeight="1" x14ac:dyDescent="0.2">
      <c r="A39" s="674" t="s">
        <v>966</v>
      </c>
      <c r="B39" s="674" t="s">
        <v>623</v>
      </c>
      <c r="C39" s="522" t="s">
        <v>705</v>
      </c>
      <c r="D39" s="515" t="s">
        <v>902</v>
      </c>
      <c r="E39" s="523" t="s">
        <v>42</v>
      </c>
      <c r="F39" s="522" t="s">
        <v>731</v>
      </c>
      <c r="G39" s="674" t="s">
        <v>623</v>
      </c>
      <c r="H39" s="537">
        <v>5000000</v>
      </c>
      <c r="I39" s="546">
        <v>1000000</v>
      </c>
      <c r="J39" s="537">
        <v>5000000</v>
      </c>
      <c r="K39" s="537">
        <v>5000000</v>
      </c>
      <c r="L39" s="537">
        <v>3000000</v>
      </c>
      <c r="M39" s="537">
        <f t="shared" si="3"/>
        <v>19000000</v>
      </c>
    </row>
    <row r="40" spans="1:13" ht="108" customHeight="1" x14ac:dyDescent="0.2">
      <c r="A40" s="674" t="s">
        <v>967</v>
      </c>
      <c r="B40" s="674" t="s">
        <v>870</v>
      </c>
      <c r="C40" s="522" t="s">
        <v>705</v>
      </c>
      <c r="D40" s="649" t="s">
        <v>901</v>
      </c>
      <c r="E40" s="523" t="s">
        <v>42</v>
      </c>
      <c r="F40" s="522" t="s">
        <v>731</v>
      </c>
      <c r="G40" s="674" t="s">
        <v>661</v>
      </c>
      <c r="H40" s="537">
        <v>25000000</v>
      </c>
      <c r="I40" s="546">
        <v>1100000</v>
      </c>
      <c r="J40" s="537">
        <v>25000000</v>
      </c>
      <c r="K40" s="537">
        <v>25000000</v>
      </c>
      <c r="L40" s="537">
        <v>25000000</v>
      </c>
      <c r="M40" s="537">
        <f t="shared" si="3"/>
        <v>101100000</v>
      </c>
    </row>
    <row r="41" spans="1:13" ht="106.5" customHeight="1" x14ac:dyDescent="0.2">
      <c r="A41" s="262" t="s">
        <v>987</v>
      </c>
      <c r="B41" s="674" t="s">
        <v>645</v>
      </c>
      <c r="C41" s="522" t="s">
        <v>705</v>
      </c>
      <c r="D41" s="674"/>
      <c r="E41" s="523">
        <v>1</v>
      </c>
      <c r="F41" s="523" t="s">
        <v>731</v>
      </c>
      <c r="G41" s="674" t="s">
        <v>645</v>
      </c>
      <c r="H41" s="546">
        <v>200000</v>
      </c>
      <c r="I41" s="546">
        <v>200000</v>
      </c>
      <c r="J41" s="546">
        <v>200000</v>
      </c>
      <c r="K41" s="546">
        <v>200000</v>
      </c>
      <c r="L41" s="537">
        <v>117950</v>
      </c>
      <c r="M41" s="537">
        <f>SUM(H41:L41)</f>
        <v>917950</v>
      </c>
    </row>
    <row r="42" spans="1:13" ht="78.599999999999994" customHeight="1" x14ac:dyDescent="0.2">
      <c r="A42" s="262" t="s">
        <v>968</v>
      </c>
      <c r="B42" s="674" t="s">
        <v>671</v>
      </c>
      <c r="C42" s="522" t="s">
        <v>705</v>
      </c>
      <c r="D42" s="674"/>
      <c r="E42" s="523">
        <v>1</v>
      </c>
      <c r="F42" s="523" t="s">
        <v>731</v>
      </c>
      <c r="G42" s="674" t="s">
        <v>1032</v>
      </c>
      <c r="H42" s="554">
        <v>25000000</v>
      </c>
      <c r="I42" s="546">
        <v>50000000</v>
      </c>
      <c r="J42" s="554">
        <v>25000000</v>
      </c>
      <c r="K42" s="554">
        <v>25000000</v>
      </c>
      <c r="L42" s="554">
        <v>25000000</v>
      </c>
      <c r="M42" s="537">
        <f t="shared" si="3"/>
        <v>150000000</v>
      </c>
    </row>
    <row r="43" spans="1:13" ht="99" customHeight="1" x14ac:dyDescent="0.2">
      <c r="A43" s="262" t="s">
        <v>969</v>
      </c>
      <c r="B43" s="674" t="s">
        <v>662</v>
      </c>
      <c r="C43" s="522" t="s">
        <v>705</v>
      </c>
      <c r="D43" s="674"/>
      <c r="E43" s="523" t="s">
        <v>42</v>
      </c>
      <c r="F43" s="523" t="s">
        <v>731</v>
      </c>
      <c r="G43" s="674" t="s">
        <v>999</v>
      </c>
      <c r="H43" s="537">
        <v>2000000</v>
      </c>
      <c r="I43" s="537">
        <v>2000000</v>
      </c>
      <c r="J43" s="537">
        <v>2000000</v>
      </c>
      <c r="K43" s="537">
        <v>2000000</v>
      </c>
      <c r="L43" s="537">
        <v>2000000</v>
      </c>
      <c r="M43" s="537">
        <f t="shared" si="3"/>
        <v>10000000</v>
      </c>
    </row>
    <row r="44" spans="1:13" ht="104.45" customHeight="1" x14ac:dyDescent="0.2">
      <c r="A44" s="262" t="s">
        <v>970</v>
      </c>
      <c r="B44" s="674" t="s">
        <v>623</v>
      </c>
      <c r="C44" s="522" t="s">
        <v>705</v>
      </c>
      <c r="D44" s="674"/>
      <c r="E44" s="523" t="s">
        <v>42</v>
      </c>
      <c r="F44" s="523" t="s">
        <v>731</v>
      </c>
      <c r="G44" s="674" t="s">
        <v>623</v>
      </c>
      <c r="H44" s="546">
        <v>1500000</v>
      </c>
      <c r="I44" s="546">
        <v>1500000</v>
      </c>
      <c r="J44" s="546">
        <v>1500000</v>
      </c>
      <c r="K44" s="546">
        <v>1500000</v>
      </c>
      <c r="L44" s="546">
        <v>1500000</v>
      </c>
      <c r="M44" s="625">
        <f>SUM(H44:L44)</f>
        <v>7500000</v>
      </c>
    </row>
    <row r="45" spans="1:13" ht="59.45" customHeight="1" x14ac:dyDescent="0.2">
      <c r="A45" s="262" t="s">
        <v>971</v>
      </c>
      <c r="B45" s="674" t="s">
        <v>690</v>
      </c>
      <c r="C45" s="522" t="s">
        <v>705</v>
      </c>
      <c r="D45" s="674" t="s">
        <v>903</v>
      </c>
      <c r="E45" s="523" t="s">
        <v>42</v>
      </c>
      <c r="F45" s="523" t="s">
        <v>731</v>
      </c>
      <c r="G45" s="674" t="s">
        <v>690</v>
      </c>
      <c r="H45" s="537">
        <v>2000000</v>
      </c>
      <c r="I45" s="546">
        <v>2000000</v>
      </c>
      <c r="J45" s="537">
        <v>2000000</v>
      </c>
      <c r="K45" s="537">
        <v>2000000</v>
      </c>
      <c r="L45" s="537">
        <v>2000000</v>
      </c>
      <c r="M45" s="625">
        <f t="shared" si="3"/>
        <v>10000000</v>
      </c>
    </row>
    <row r="46" spans="1:13" ht="105.75" customHeight="1" x14ac:dyDescent="0.2">
      <c r="A46" s="262" t="s">
        <v>1182</v>
      </c>
      <c r="B46" s="674"/>
      <c r="C46" s="522"/>
      <c r="D46" s="674"/>
      <c r="E46" s="523">
        <v>1</v>
      </c>
      <c r="F46" s="523">
        <v>1</v>
      </c>
      <c r="G46" s="674" t="s">
        <v>1100</v>
      </c>
      <c r="H46" s="537">
        <v>1500000</v>
      </c>
      <c r="I46" s="537">
        <v>1500000</v>
      </c>
      <c r="J46" s="537">
        <v>1500000</v>
      </c>
      <c r="K46" s="537">
        <v>1500000</v>
      </c>
      <c r="L46" s="537">
        <v>1500000</v>
      </c>
      <c r="M46" s="625">
        <f>SUM(H46:L46)</f>
        <v>7500000</v>
      </c>
    </row>
    <row r="47" spans="1:13" ht="79.5" customHeight="1" x14ac:dyDescent="0.2">
      <c r="A47" s="262" t="s">
        <v>1118</v>
      </c>
      <c r="B47" s="689"/>
      <c r="C47" s="522"/>
      <c r="D47" s="689"/>
      <c r="E47" s="523">
        <v>1</v>
      </c>
      <c r="F47" s="523">
        <v>1</v>
      </c>
      <c r="G47" s="689" t="s">
        <v>1154</v>
      </c>
      <c r="H47" s="537">
        <v>2786000</v>
      </c>
      <c r="I47" s="537">
        <v>2786000</v>
      </c>
      <c r="J47" s="537">
        <v>2786000</v>
      </c>
      <c r="K47" s="537">
        <v>2786000</v>
      </c>
      <c r="L47" s="537">
        <v>2786000</v>
      </c>
      <c r="M47" s="625">
        <f>SUM(H47:L47)</f>
        <v>13930000</v>
      </c>
    </row>
    <row r="48" spans="1:13" s="588" customFormat="1" ht="99.75" customHeight="1" x14ac:dyDescent="0.2">
      <c r="A48" s="585" t="s">
        <v>953</v>
      </c>
      <c r="B48" s="587"/>
      <c r="C48" s="589"/>
      <c r="D48" s="585"/>
      <c r="E48" s="586" t="s">
        <v>527</v>
      </c>
      <c r="F48" s="586" t="s">
        <v>733</v>
      </c>
      <c r="G48" s="587" t="s">
        <v>629</v>
      </c>
      <c r="H48" s="555">
        <f t="shared" ref="H48:L48" si="9">SUM(H49:H54)</f>
        <v>77000000</v>
      </c>
      <c r="I48" s="555">
        <f t="shared" si="9"/>
        <v>77000000</v>
      </c>
      <c r="J48" s="555">
        <f t="shared" si="9"/>
        <v>77000000</v>
      </c>
      <c r="K48" s="555">
        <f t="shared" si="9"/>
        <v>77000000</v>
      </c>
      <c r="L48" s="555">
        <f t="shared" si="9"/>
        <v>77000000</v>
      </c>
      <c r="M48" s="555">
        <f>SUM(M49:M54)</f>
        <v>385000000</v>
      </c>
    </row>
    <row r="49" spans="1:13" ht="86.25" customHeight="1" x14ac:dyDescent="0.2">
      <c r="A49" s="674" t="s">
        <v>529</v>
      </c>
      <c r="B49" s="522" t="s">
        <v>872</v>
      </c>
      <c r="C49" s="522" t="s">
        <v>705</v>
      </c>
      <c r="D49" s="674" t="s">
        <v>832</v>
      </c>
      <c r="E49" s="523" t="s">
        <v>628</v>
      </c>
      <c r="F49" s="523" t="s">
        <v>733</v>
      </c>
      <c r="G49" s="674" t="s">
        <v>630</v>
      </c>
      <c r="H49" s="554">
        <v>5000000</v>
      </c>
      <c r="I49" s="648">
        <v>5000000</v>
      </c>
      <c r="J49" s="554">
        <v>5000000</v>
      </c>
      <c r="K49" s="554">
        <v>5000000</v>
      </c>
      <c r="L49" s="554">
        <v>5000000</v>
      </c>
      <c r="M49" s="538">
        <f t="shared" si="3"/>
        <v>25000000</v>
      </c>
    </row>
    <row r="50" spans="1:13" ht="105.6" customHeight="1" x14ac:dyDescent="0.2">
      <c r="A50" s="674" t="s">
        <v>532</v>
      </c>
      <c r="B50" s="522" t="s">
        <v>872</v>
      </c>
      <c r="C50" s="522" t="s">
        <v>705</v>
      </c>
      <c r="D50" s="674" t="s">
        <v>833</v>
      </c>
      <c r="E50" s="523" t="s">
        <v>527</v>
      </c>
      <c r="F50" s="523" t="s">
        <v>1017</v>
      </c>
      <c r="G50" s="674" t="s">
        <v>630</v>
      </c>
      <c r="H50" s="554">
        <v>5000000</v>
      </c>
      <c r="I50" s="648">
        <v>5000000</v>
      </c>
      <c r="J50" s="554">
        <v>5000000</v>
      </c>
      <c r="K50" s="554">
        <v>5000000</v>
      </c>
      <c r="L50" s="554">
        <v>5000000</v>
      </c>
      <c r="M50" s="538">
        <f t="shared" si="3"/>
        <v>25000000</v>
      </c>
    </row>
    <row r="51" spans="1:13" ht="100.9" customHeight="1" x14ac:dyDescent="0.2">
      <c r="A51" s="674" t="s">
        <v>530</v>
      </c>
      <c r="B51" s="522" t="s">
        <v>872</v>
      </c>
      <c r="C51" s="522" t="s">
        <v>705</v>
      </c>
      <c r="D51" s="674" t="s">
        <v>834</v>
      </c>
      <c r="E51" s="523" t="s">
        <v>628</v>
      </c>
      <c r="F51" s="523" t="s">
        <v>733</v>
      </c>
      <c r="G51" s="674" t="s">
        <v>630</v>
      </c>
      <c r="H51" s="537">
        <v>10000000</v>
      </c>
      <c r="I51" s="546">
        <v>10000000</v>
      </c>
      <c r="J51" s="537">
        <v>10000000</v>
      </c>
      <c r="K51" s="537">
        <v>10000000</v>
      </c>
      <c r="L51" s="537">
        <v>10000000</v>
      </c>
      <c r="M51" s="538">
        <f t="shared" si="3"/>
        <v>50000000</v>
      </c>
    </row>
    <row r="52" spans="1:13" ht="124.5" customHeight="1" x14ac:dyDescent="0.2">
      <c r="A52" s="674" t="s">
        <v>531</v>
      </c>
      <c r="B52" s="522" t="s">
        <v>872</v>
      </c>
      <c r="C52" s="522" t="s">
        <v>705</v>
      </c>
      <c r="D52" s="674" t="s">
        <v>835</v>
      </c>
      <c r="E52" s="523" t="s">
        <v>527</v>
      </c>
      <c r="F52" s="523" t="s">
        <v>733</v>
      </c>
      <c r="G52" s="674" t="s">
        <v>631</v>
      </c>
      <c r="H52" s="537">
        <v>2000000</v>
      </c>
      <c r="I52" s="546">
        <v>2000000</v>
      </c>
      <c r="J52" s="537">
        <v>2000000</v>
      </c>
      <c r="K52" s="537">
        <v>2000000</v>
      </c>
      <c r="L52" s="537">
        <v>2000000</v>
      </c>
      <c r="M52" s="538">
        <f t="shared" si="3"/>
        <v>10000000</v>
      </c>
    </row>
    <row r="53" spans="1:13" ht="128.25" customHeight="1" x14ac:dyDescent="0.2">
      <c r="A53" s="674" t="s">
        <v>533</v>
      </c>
      <c r="B53" s="522" t="s">
        <v>872</v>
      </c>
      <c r="C53" s="522" t="s">
        <v>705</v>
      </c>
      <c r="D53" s="674" t="s">
        <v>836</v>
      </c>
      <c r="E53" s="523" t="s">
        <v>527</v>
      </c>
      <c r="F53" s="523" t="s">
        <v>733</v>
      </c>
      <c r="G53" s="674" t="s">
        <v>631</v>
      </c>
      <c r="H53" s="537">
        <v>50000000</v>
      </c>
      <c r="I53" s="546">
        <v>50000000</v>
      </c>
      <c r="J53" s="537">
        <v>50000000</v>
      </c>
      <c r="K53" s="537">
        <v>50000000</v>
      </c>
      <c r="L53" s="537">
        <v>50000000</v>
      </c>
      <c r="M53" s="538">
        <f t="shared" si="3"/>
        <v>250000000</v>
      </c>
    </row>
    <row r="54" spans="1:13" ht="84" x14ac:dyDescent="0.2">
      <c r="A54" s="674" t="s">
        <v>570</v>
      </c>
      <c r="B54" s="674" t="s">
        <v>632</v>
      </c>
      <c r="C54" s="522" t="s">
        <v>705</v>
      </c>
      <c r="D54" s="674"/>
      <c r="E54" s="523" t="s">
        <v>527</v>
      </c>
      <c r="F54" s="523" t="s">
        <v>733</v>
      </c>
      <c r="G54" s="674" t="s">
        <v>632</v>
      </c>
      <c r="H54" s="537">
        <v>5000000</v>
      </c>
      <c r="I54" s="546">
        <v>5000000</v>
      </c>
      <c r="J54" s="538">
        <v>5000000</v>
      </c>
      <c r="K54" s="537">
        <v>5000000</v>
      </c>
      <c r="L54" s="537">
        <v>5000000</v>
      </c>
      <c r="M54" s="538">
        <f t="shared" si="3"/>
        <v>25000000</v>
      </c>
    </row>
    <row r="55" spans="1:13" x14ac:dyDescent="0.2">
      <c r="A55" s="682"/>
      <c r="B55" s="682"/>
      <c r="C55" s="525"/>
      <c r="D55" s="682"/>
      <c r="E55" s="583"/>
      <c r="F55" s="583"/>
      <c r="G55" s="682"/>
      <c r="H55" s="628"/>
      <c r="I55" s="628"/>
      <c r="J55" s="673"/>
      <c r="K55" s="628"/>
      <c r="L55" s="628"/>
      <c r="M55" s="673"/>
    </row>
    <row r="56" spans="1:13" x14ac:dyDescent="0.2">
      <c r="A56" s="594" t="s">
        <v>696</v>
      </c>
      <c r="B56" s="642" t="s">
        <v>697</v>
      </c>
      <c r="C56" s="525"/>
      <c r="D56" s="682"/>
      <c r="E56" s="583"/>
      <c r="F56" s="583"/>
      <c r="G56" s="642"/>
      <c r="H56" s="557"/>
      <c r="I56" s="573"/>
      <c r="J56" s="642" t="s">
        <v>697</v>
      </c>
      <c r="K56" s="557"/>
      <c r="L56" s="557"/>
      <c r="M56" s="557"/>
    </row>
    <row r="57" spans="1:13" x14ac:dyDescent="0.2">
      <c r="A57" s="596" t="s">
        <v>698</v>
      </c>
      <c r="B57" s="596" t="s">
        <v>667</v>
      </c>
      <c r="C57" s="525"/>
      <c r="D57" s="682"/>
      <c r="E57" s="583"/>
      <c r="F57" s="583"/>
      <c r="G57" s="596"/>
      <c r="H57" s="557"/>
      <c r="I57" s="597"/>
      <c r="J57" s="596" t="s">
        <v>667</v>
      </c>
      <c r="K57" s="558"/>
      <c r="L57" s="575"/>
      <c r="M57" s="558"/>
    </row>
    <row r="58" spans="1:13" x14ac:dyDescent="0.2">
      <c r="A58" s="895" t="s">
        <v>699</v>
      </c>
      <c r="B58" s="895"/>
      <c r="C58" s="895"/>
      <c r="D58" s="895"/>
      <c r="E58" s="895"/>
      <c r="F58" s="895"/>
      <c r="G58" s="596"/>
      <c r="I58" s="527"/>
      <c r="J58" s="596" t="s">
        <v>668</v>
      </c>
      <c r="K58" s="528"/>
      <c r="L58" s="529"/>
      <c r="M58" s="528"/>
    </row>
    <row r="59" spans="1:13" x14ac:dyDescent="0.2">
      <c r="A59" s="596" t="s">
        <v>1002</v>
      </c>
      <c r="B59" s="596" t="s">
        <v>669</v>
      </c>
      <c r="C59" s="525"/>
      <c r="D59" s="682"/>
      <c r="E59" s="596"/>
      <c r="F59" s="596"/>
      <c r="G59" s="596"/>
      <c r="I59" s="497"/>
      <c r="J59" s="596" t="s">
        <v>669</v>
      </c>
      <c r="K59" s="530"/>
      <c r="L59" s="530"/>
      <c r="M59" s="530"/>
    </row>
    <row r="60" spans="1:13" x14ac:dyDescent="0.2">
      <c r="A60" s="596" t="s">
        <v>700</v>
      </c>
      <c r="B60" s="596" t="s">
        <v>670</v>
      </c>
      <c r="C60" s="525"/>
      <c r="D60" s="682"/>
      <c r="E60" s="583"/>
      <c r="F60" s="583"/>
      <c r="G60" s="596"/>
      <c r="I60" s="527"/>
      <c r="J60" s="596" t="s">
        <v>670</v>
      </c>
      <c r="K60" s="528"/>
      <c r="L60" s="529"/>
      <c r="M60" s="528"/>
    </row>
    <row r="61" spans="1:13" x14ac:dyDescent="0.2">
      <c r="A61" s="596" t="s">
        <v>701</v>
      </c>
      <c r="B61" s="596"/>
      <c r="C61" s="525"/>
      <c r="D61" s="682"/>
      <c r="E61" s="596"/>
      <c r="F61" s="596"/>
      <c r="G61" s="596"/>
      <c r="J61" s="528"/>
      <c r="K61" s="528"/>
      <c r="L61" s="529"/>
      <c r="M61" s="528"/>
    </row>
    <row r="62" spans="1:13" x14ac:dyDescent="0.2">
      <c r="A62" s="895" t="s">
        <v>706</v>
      </c>
      <c r="B62" s="895"/>
      <c r="C62" s="895"/>
      <c r="D62" s="895"/>
      <c r="E62" s="895"/>
      <c r="F62" s="895"/>
      <c r="G62" s="895"/>
      <c r="J62" s="496"/>
    </row>
    <row r="63" spans="1:13" x14ac:dyDescent="0.2">
      <c r="A63" s="596"/>
      <c r="B63" s="590"/>
      <c r="C63" s="578"/>
      <c r="D63" s="617"/>
      <c r="E63" s="583"/>
      <c r="F63" s="583"/>
      <c r="G63" s="583"/>
    </row>
    <row r="64" spans="1:13" x14ac:dyDescent="0.2">
      <c r="A64" s="596"/>
      <c r="B64" s="590"/>
      <c r="C64" s="578"/>
      <c r="D64" s="617"/>
      <c r="E64" s="583"/>
      <c r="F64" s="583"/>
      <c r="G64" s="583"/>
    </row>
    <row r="65" spans="1:7" x14ac:dyDescent="0.2">
      <c r="A65" s="596"/>
      <c r="B65" s="590"/>
      <c r="C65" s="578"/>
      <c r="D65" s="617"/>
      <c r="E65" s="583"/>
      <c r="F65" s="583"/>
      <c r="G65" s="583"/>
    </row>
    <row r="66" spans="1:7" x14ac:dyDescent="0.2">
      <c r="A66" s="596"/>
      <c r="B66" s="590"/>
      <c r="C66" s="578"/>
      <c r="D66" s="620"/>
      <c r="E66" s="583"/>
      <c r="F66" s="583"/>
      <c r="G66" s="583"/>
    </row>
    <row r="67" spans="1:7" x14ac:dyDescent="0.2">
      <c r="A67" s="596"/>
      <c r="B67" s="590"/>
      <c r="C67" s="578"/>
      <c r="D67" s="617"/>
      <c r="E67" s="583"/>
      <c r="F67" s="583"/>
      <c r="G67" s="583"/>
    </row>
    <row r="68" spans="1:7" x14ac:dyDescent="0.2">
      <c r="A68" s="596"/>
      <c r="B68" s="590"/>
      <c r="C68" s="578"/>
      <c r="D68" s="617"/>
      <c r="E68" s="583"/>
      <c r="F68" s="583"/>
      <c r="G68" s="583"/>
    </row>
    <row r="69" spans="1:7" x14ac:dyDescent="0.2">
      <c r="A69" s="596"/>
      <c r="B69" s="590"/>
      <c r="C69" s="578"/>
      <c r="D69" s="617"/>
      <c r="E69" s="583"/>
      <c r="F69" s="583"/>
      <c r="G69" s="583"/>
    </row>
    <row r="70" spans="1:7" x14ac:dyDescent="0.2">
      <c r="A70" s="596"/>
      <c r="B70" s="590"/>
      <c r="C70" s="578"/>
      <c r="D70" s="630"/>
      <c r="E70" s="583"/>
      <c r="F70" s="583"/>
      <c r="G70" s="583"/>
    </row>
    <row r="71" spans="1:7" x14ac:dyDescent="0.2">
      <c r="A71" s="596"/>
      <c r="B71" s="590"/>
      <c r="C71" s="578"/>
      <c r="D71" s="620"/>
      <c r="E71" s="583"/>
      <c r="F71" s="583"/>
      <c r="G71" s="583"/>
    </row>
    <row r="72" spans="1:7" x14ac:dyDescent="0.2">
      <c r="A72" s="596"/>
      <c r="B72" s="590"/>
      <c r="C72" s="578"/>
      <c r="D72" s="617"/>
      <c r="E72" s="583"/>
      <c r="F72" s="583"/>
      <c r="G72" s="583"/>
    </row>
    <row r="73" spans="1:7" x14ac:dyDescent="0.2">
      <c r="A73" s="596"/>
      <c r="B73" s="590"/>
      <c r="C73" s="578"/>
      <c r="D73" s="617"/>
      <c r="E73" s="583"/>
      <c r="F73" s="583"/>
      <c r="G73" s="583"/>
    </row>
    <row r="74" spans="1:7" x14ac:dyDescent="0.2">
      <c r="A74" s="596"/>
      <c r="B74" s="590"/>
      <c r="C74" s="583"/>
      <c r="D74" s="596"/>
      <c r="E74" s="583"/>
      <c r="F74" s="583"/>
      <c r="G74" s="583"/>
    </row>
    <row r="75" spans="1:7" x14ac:dyDescent="0.2">
      <c r="A75" s="596"/>
      <c r="B75" s="590"/>
      <c r="C75" s="583"/>
      <c r="D75" s="596"/>
      <c r="E75" s="583"/>
      <c r="F75" s="583"/>
      <c r="G75" s="583"/>
    </row>
    <row r="76" spans="1:7" x14ac:dyDescent="0.2">
      <c r="A76" s="596"/>
      <c r="B76" s="590"/>
      <c r="C76" s="578"/>
      <c r="D76" s="617"/>
      <c r="E76" s="583"/>
      <c r="F76" s="583"/>
      <c r="G76" s="583"/>
    </row>
    <row r="77" spans="1:7" x14ac:dyDescent="0.2">
      <c r="A77" s="596"/>
      <c r="B77" s="590"/>
      <c r="C77" s="578"/>
      <c r="D77" s="617"/>
      <c r="E77" s="583"/>
      <c r="F77" s="583"/>
      <c r="G77" s="583"/>
    </row>
    <row r="78" spans="1:7" x14ac:dyDescent="0.2">
      <c r="A78" s="596"/>
      <c r="B78" s="590"/>
      <c r="C78" s="583"/>
      <c r="D78" s="596"/>
      <c r="E78" s="583"/>
      <c r="F78" s="583"/>
      <c r="G78" s="583"/>
    </row>
    <row r="79" spans="1:7" x14ac:dyDescent="0.2">
      <c r="A79" s="596"/>
      <c r="B79" s="590"/>
      <c r="C79" s="578"/>
      <c r="D79" s="617"/>
      <c r="E79" s="583"/>
      <c r="F79" s="583"/>
      <c r="G79" s="583"/>
    </row>
    <row r="80" spans="1:7" x14ac:dyDescent="0.2">
      <c r="A80" s="596"/>
      <c r="B80" s="590"/>
      <c r="C80" s="578"/>
      <c r="D80" s="617"/>
      <c r="E80" s="583"/>
      <c r="F80" s="583"/>
      <c r="G80" s="583"/>
    </row>
    <row r="81" spans="1:13" x14ac:dyDescent="0.2">
      <c r="A81" s="596"/>
      <c r="B81" s="590"/>
      <c r="C81" s="578"/>
      <c r="D81" s="617"/>
      <c r="E81" s="583"/>
      <c r="F81" s="583"/>
      <c r="G81" s="583"/>
    </row>
    <row r="82" spans="1:13" x14ac:dyDescent="0.2">
      <c r="A82" s="596"/>
      <c r="B82" s="590"/>
      <c r="C82" s="578"/>
      <c r="D82" s="620"/>
      <c r="E82" s="583"/>
      <c r="F82" s="583"/>
      <c r="G82" s="583"/>
    </row>
    <row r="83" spans="1:13" x14ac:dyDescent="0.2">
      <c r="A83" s="596"/>
      <c r="B83" s="590"/>
      <c r="C83" s="578"/>
      <c r="D83" s="617"/>
      <c r="E83" s="583"/>
      <c r="F83" s="583"/>
      <c r="G83" s="583"/>
      <c r="H83" s="497"/>
      <c r="I83" s="497"/>
      <c r="J83" s="497"/>
      <c r="K83" s="497"/>
      <c r="L83" s="497"/>
      <c r="M83" s="497"/>
    </row>
    <row r="84" spans="1:13" x14ac:dyDescent="0.2">
      <c r="A84" s="596"/>
      <c r="B84" s="590"/>
      <c r="C84" s="578"/>
      <c r="D84" s="620"/>
      <c r="E84" s="583"/>
      <c r="F84" s="583"/>
      <c r="G84" s="583"/>
      <c r="H84" s="497"/>
      <c r="I84" s="497"/>
      <c r="J84" s="497"/>
      <c r="K84" s="497"/>
      <c r="L84" s="497"/>
      <c r="M84" s="497"/>
    </row>
    <row r="85" spans="1:13" x14ac:dyDescent="0.2">
      <c r="A85" s="596"/>
      <c r="B85" s="590"/>
      <c r="C85" s="578"/>
      <c r="D85" s="617"/>
      <c r="E85" s="583"/>
      <c r="F85" s="583"/>
      <c r="G85" s="583"/>
      <c r="H85" s="497"/>
      <c r="I85" s="497"/>
      <c r="J85" s="497"/>
      <c r="K85" s="497"/>
      <c r="L85" s="497"/>
      <c r="M85" s="497"/>
    </row>
    <row r="86" spans="1:13" x14ac:dyDescent="0.2">
      <c r="C86" s="578"/>
      <c r="D86" s="621"/>
      <c r="H86" s="497"/>
      <c r="I86" s="497"/>
      <c r="J86" s="497"/>
      <c r="K86" s="497"/>
      <c r="L86" s="497"/>
      <c r="M86" s="497"/>
    </row>
    <row r="88" spans="1:13" x14ac:dyDescent="0.2">
      <c r="C88" s="529"/>
      <c r="D88" s="528"/>
      <c r="H88" s="497"/>
      <c r="I88" s="497"/>
      <c r="J88" s="497"/>
      <c r="K88" s="497"/>
      <c r="L88" s="497"/>
      <c r="M88" s="497"/>
    </row>
    <row r="92" spans="1:13" x14ac:dyDescent="0.2">
      <c r="C92" s="529"/>
      <c r="D92" s="528"/>
      <c r="H92" s="497"/>
      <c r="I92" s="497"/>
      <c r="J92" s="497"/>
      <c r="K92" s="497"/>
      <c r="L92" s="497"/>
      <c r="M92" s="497"/>
    </row>
  </sheetData>
  <mergeCells count="9">
    <mergeCell ref="A36:G36"/>
    <mergeCell ref="A58:F58"/>
    <mergeCell ref="A62:G62"/>
    <mergeCell ref="A1:M1"/>
    <mergeCell ref="A2:M2"/>
    <mergeCell ref="A4:G4"/>
    <mergeCell ref="H4:M4"/>
    <mergeCell ref="A6:G6"/>
    <mergeCell ref="A7:G7"/>
  </mergeCells>
  <pageMargins left="0.19685039370078741" right="0.19685039370078741" top="0.74803149606299213" bottom="0.74803149606299213" header="0.31496062992125984" footer="0.31496062992125984"/>
  <pageSetup scale="78" orientation="landscape" r:id="rId1"/>
  <rowBreaks count="8" manualBreakCount="8">
    <brk id="10" max="12" man="1"/>
    <brk id="15" max="12" man="1"/>
    <brk id="24" max="12" man="1"/>
    <brk id="28" max="12" man="1"/>
    <brk id="38" max="12" man="1"/>
    <brk id="44" max="12" man="1"/>
    <brk id="51" max="12" man="1"/>
    <brk id="6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BreakPreview" topLeftCell="A43" zoomScale="80" zoomScaleSheetLayoutView="80" workbookViewId="0">
      <selection activeCell="B54" sqref="B54"/>
    </sheetView>
  </sheetViews>
  <sheetFormatPr defaultColWidth="9" defaultRowHeight="20.25" x14ac:dyDescent="0.3"/>
  <cols>
    <col min="1" max="1" width="5.375" style="161" customWidth="1"/>
    <col min="2" max="2" width="37.375" style="1" customWidth="1"/>
    <col min="3" max="3" width="9.125" style="18" customWidth="1"/>
    <col min="4" max="5" width="9.125" style="1" customWidth="1"/>
    <col min="6" max="7" width="13.625" style="1" customWidth="1"/>
    <col min="8" max="8" width="13.625" style="418" customWidth="1"/>
    <col min="9" max="9" width="13.625" style="1" customWidth="1"/>
    <col min="10" max="10" width="18.25" style="1" customWidth="1"/>
    <col min="11" max="16384" width="9" style="1"/>
  </cols>
  <sheetData>
    <row r="1" spans="1:10" ht="15" customHeight="1" x14ac:dyDescent="0.3">
      <c r="E1" s="192"/>
      <c r="F1" s="192"/>
      <c r="G1" s="192"/>
      <c r="I1" s="192"/>
      <c r="J1" s="2" t="s">
        <v>0</v>
      </c>
    </row>
    <row r="2" spans="1:10" x14ac:dyDescent="0.3">
      <c r="B2" s="3" t="s">
        <v>291</v>
      </c>
      <c r="E2" s="192"/>
      <c r="F2" s="192"/>
      <c r="G2" s="192"/>
      <c r="I2" s="192"/>
    </row>
    <row r="3" spans="1:10" x14ac:dyDescent="0.3">
      <c r="A3" s="192"/>
      <c r="B3" s="36" t="s">
        <v>491</v>
      </c>
      <c r="C3" s="36"/>
      <c r="D3" s="36"/>
      <c r="E3" s="220"/>
      <c r="F3" s="220"/>
      <c r="G3" s="220"/>
      <c r="H3" s="430"/>
      <c r="I3" s="220"/>
    </row>
    <row r="4" spans="1:10" x14ac:dyDescent="0.3">
      <c r="A4" s="192"/>
      <c r="B4" s="36" t="s">
        <v>219</v>
      </c>
      <c r="C4" s="36"/>
      <c r="D4" s="36"/>
      <c r="E4" s="220"/>
      <c r="F4" s="220"/>
      <c r="G4" s="220"/>
      <c r="H4" s="430"/>
      <c r="I4" s="220"/>
    </row>
    <row r="5" spans="1:10" ht="29.25" customHeight="1" x14ac:dyDescent="0.3">
      <c r="A5" s="192"/>
      <c r="B5" s="803" t="s">
        <v>6</v>
      </c>
      <c r="C5" s="52" t="s">
        <v>292</v>
      </c>
      <c r="D5" s="58"/>
      <c r="E5" s="800" t="s">
        <v>1</v>
      </c>
      <c r="F5" s="801"/>
      <c r="G5" s="801"/>
      <c r="H5" s="801"/>
      <c r="I5" s="802"/>
      <c r="J5" s="49" t="s">
        <v>7</v>
      </c>
    </row>
    <row r="6" spans="1:10" ht="39" x14ac:dyDescent="0.3">
      <c r="A6" s="192"/>
      <c r="B6" s="804"/>
      <c r="C6" s="44"/>
      <c r="D6" s="45"/>
      <c r="E6" s="221" t="s">
        <v>13</v>
      </c>
      <c r="F6" s="222" t="s">
        <v>14</v>
      </c>
      <c r="G6" s="222" t="s">
        <v>15</v>
      </c>
      <c r="H6" s="431" t="s">
        <v>16</v>
      </c>
      <c r="I6" s="223" t="s">
        <v>207</v>
      </c>
      <c r="J6" s="53"/>
    </row>
    <row r="7" spans="1:10" s="37" customFormat="1" ht="60.75" x14ac:dyDescent="0.3">
      <c r="A7" s="195"/>
      <c r="B7" s="38" t="s">
        <v>220</v>
      </c>
      <c r="C7" s="805" t="s">
        <v>221</v>
      </c>
      <c r="D7" s="806"/>
      <c r="E7" s="224">
        <v>5</v>
      </c>
      <c r="F7" s="224">
        <v>5</v>
      </c>
      <c r="G7" s="224">
        <v>5</v>
      </c>
      <c r="H7" s="432">
        <v>5</v>
      </c>
      <c r="I7" s="225">
        <v>20</v>
      </c>
      <c r="J7" s="62" t="s">
        <v>222</v>
      </c>
    </row>
    <row r="8" spans="1:10" s="37" customFormat="1" ht="60.75" x14ac:dyDescent="0.3">
      <c r="A8" s="195"/>
      <c r="B8" s="39"/>
      <c r="C8" s="798" t="s">
        <v>223</v>
      </c>
      <c r="D8" s="807"/>
      <c r="E8" s="226">
        <v>2</v>
      </c>
      <c r="F8" s="226">
        <v>2</v>
      </c>
      <c r="G8" s="226">
        <v>3</v>
      </c>
      <c r="H8" s="433">
        <v>3</v>
      </c>
      <c r="I8" s="5">
        <v>10</v>
      </c>
      <c r="J8" s="9" t="s">
        <v>224</v>
      </c>
    </row>
    <row r="9" spans="1:10" ht="81" x14ac:dyDescent="0.3">
      <c r="A9" s="192"/>
      <c r="B9" s="38" t="s">
        <v>225</v>
      </c>
      <c r="C9" s="808" t="s">
        <v>226</v>
      </c>
      <c r="D9" s="809"/>
      <c r="E9" s="227" t="s">
        <v>227</v>
      </c>
      <c r="F9" s="227" t="s">
        <v>227</v>
      </c>
      <c r="G9" s="227" t="s">
        <v>227</v>
      </c>
      <c r="H9" s="434" t="s">
        <v>227</v>
      </c>
      <c r="I9" s="227" t="s">
        <v>228</v>
      </c>
      <c r="J9" s="63" t="s">
        <v>229</v>
      </c>
    </row>
    <row r="10" spans="1:10" ht="60.75" x14ac:dyDescent="0.3">
      <c r="A10" s="192"/>
      <c r="B10" s="40"/>
      <c r="C10" s="810"/>
      <c r="D10" s="809"/>
      <c r="E10" s="228"/>
      <c r="F10" s="228"/>
      <c r="G10" s="228"/>
      <c r="H10" s="435"/>
      <c r="I10" s="229"/>
      <c r="J10" s="41" t="s">
        <v>230</v>
      </c>
    </row>
    <row r="11" spans="1:10" ht="101.25" x14ac:dyDescent="0.3">
      <c r="A11" s="196"/>
      <c r="B11" s="40"/>
      <c r="C11" s="798" t="s">
        <v>231</v>
      </c>
      <c r="D11" s="799"/>
      <c r="E11" s="226">
        <v>1</v>
      </c>
      <c r="F11" s="226">
        <v>1</v>
      </c>
      <c r="G11" s="226">
        <v>1</v>
      </c>
      <c r="H11" s="433">
        <v>1</v>
      </c>
      <c r="I11" s="5">
        <v>4</v>
      </c>
      <c r="J11" s="73" t="s">
        <v>232</v>
      </c>
    </row>
    <row r="12" spans="1:10" ht="15" customHeight="1" x14ac:dyDescent="0.3">
      <c r="A12" s="197"/>
      <c r="B12" s="65"/>
      <c r="C12" s="66"/>
      <c r="D12" s="64"/>
      <c r="E12" s="230"/>
      <c r="F12" s="230"/>
      <c r="G12" s="230"/>
      <c r="H12" s="436"/>
      <c r="I12" s="231"/>
      <c r="J12" s="67"/>
    </row>
    <row r="13" spans="1:10" hidden="1" x14ac:dyDescent="0.3">
      <c r="A13" s="197"/>
      <c r="B13" s="68"/>
      <c r="C13" s="68"/>
      <c r="D13" s="61"/>
      <c r="E13" s="68"/>
      <c r="F13" s="68"/>
      <c r="G13" s="68"/>
      <c r="H13" s="437"/>
      <c r="I13" s="68"/>
      <c r="J13" s="69"/>
    </row>
    <row r="14" spans="1:10" hidden="1" x14ac:dyDescent="0.3">
      <c r="A14" s="198"/>
      <c r="B14" s="71"/>
      <c r="C14" s="71"/>
      <c r="D14" s="71"/>
      <c r="E14" s="71"/>
      <c r="F14" s="71"/>
      <c r="G14" s="71"/>
      <c r="H14" s="438"/>
      <c r="I14" s="72"/>
      <c r="J14" s="70"/>
    </row>
    <row r="15" spans="1:10" s="216" customFormat="1" x14ac:dyDescent="0.3">
      <c r="A15" s="213"/>
      <c r="B15" s="797" t="s">
        <v>3</v>
      </c>
      <c r="C15" s="797"/>
      <c r="D15" s="797"/>
      <c r="E15" s="797"/>
      <c r="F15" s="797" t="s">
        <v>4</v>
      </c>
      <c r="G15" s="797"/>
      <c r="H15" s="797"/>
      <c r="I15" s="797"/>
      <c r="J15" s="797"/>
    </row>
    <row r="16" spans="1:10" s="216" customFormat="1" x14ac:dyDescent="0.3">
      <c r="A16" s="214"/>
      <c r="B16" s="797"/>
      <c r="C16" s="797"/>
      <c r="D16" s="797"/>
      <c r="E16" s="797"/>
      <c r="F16" s="797"/>
      <c r="G16" s="797"/>
      <c r="H16" s="797"/>
      <c r="I16" s="797"/>
      <c r="J16" s="797"/>
    </row>
    <row r="17" spans="1:10" s="216" customFormat="1" ht="40.5" x14ac:dyDescent="0.3">
      <c r="A17" s="217"/>
      <c r="B17" s="215" t="s">
        <v>9</v>
      </c>
      <c r="C17" s="218" t="s">
        <v>2</v>
      </c>
      <c r="D17" s="215" t="s">
        <v>293</v>
      </c>
      <c r="E17" s="215" t="s">
        <v>11</v>
      </c>
      <c r="F17" s="215" t="s">
        <v>13</v>
      </c>
      <c r="G17" s="215" t="s">
        <v>14</v>
      </c>
      <c r="H17" s="415" t="s">
        <v>15</v>
      </c>
      <c r="I17" s="215" t="s">
        <v>16</v>
      </c>
      <c r="J17" s="215" t="s">
        <v>12</v>
      </c>
    </row>
    <row r="18" spans="1:10" s="189" customFormat="1" ht="42.75" customHeight="1" x14ac:dyDescent="0.3">
      <c r="A18" s="25">
        <v>1</v>
      </c>
      <c r="B18" s="139" t="s">
        <v>354</v>
      </c>
      <c r="C18" s="14">
        <v>2.1</v>
      </c>
      <c r="D18" s="14">
        <v>1</v>
      </c>
      <c r="E18" s="14">
        <v>1</v>
      </c>
      <c r="F18" s="15">
        <f>SUM(F19:F20)</f>
        <v>15000000</v>
      </c>
      <c r="G18" s="15">
        <f>SUM(G19:G20)</f>
        <v>15000000</v>
      </c>
      <c r="H18" s="439">
        <f>SUM(H19:H20)</f>
        <v>15000000</v>
      </c>
      <c r="I18" s="15">
        <f>SUM(I19:I20)</f>
        <v>15000000</v>
      </c>
      <c r="J18" s="60" t="s">
        <v>352</v>
      </c>
    </row>
    <row r="19" spans="1:10" s="122" customFormat="1" ht="40.5" customHeight="1" x14ac:dyDescent="0.2">
      <c r="A19" s="244">
        <v>2</v>
      </c>
      <c r="B19" s="245" t="s">
        <v>360</v>
      </c>
      <c r="C19" s="25">
        <v>2.2000000000000002</v>
      </c>
      <c r="D19" s="25">
        <v>1</v>
      </c>
      <c r="E19" s="25">
        <v>1</v>
      </c>
      <c r="F19" s="246">
        <v>5000000</v>
      </c>
      <c r="G19" s="246">
        <v>5000000</v>
      </c>
      <c r="H19" s="440">
        <v>5000000</v>
      </c>
      <c r="I19" s="246">
        <v>5000000</v>
      </c>
      <c r="J19" s="60" t="s">
        <v>352</v>
      </c>
    </row>
    <row r="20" spans="1:10" s="122" customFormat="1" ht="42" customHeight="1" x14ac:dyDescent="0.2">
      <c r="A20" s="247">
        <v>3</v>
      </c>
      <c r="B20" s="245" t="s">
        <v>362</v>
      </c>
      <c r="C20" s="27">
        <v>2.5</v>
      </c>
      <c r="D20" s="27">
        <v>1</v>
      </c>
      <c r="E20" s="27">
        <v>1</v>
      </c>
      <c r="F20" s="124">
        <v>10000000</v>
      </c>
      <c r="G20" s="124">
        <v>10000000</v>
      </c>
      <c r="H20" s="441">
        <v>10000000</v>
      </c>
      <c r="I20" s="124">
        <v>10000000</v>
      </c>
      <c r="J20" s="118" t="s">
        <v>363</v>
      </c>
    </row>
    <row r="21" spans="1:10" s="26" customFormat="1" ht="40.5" x14ac:dyDescent="0.3">
      <c r="A21" s="25">
        <v>4</v>
      </c>
      <c r="B21" s="203" t="s">
        <v>355</v>
      </c>
      <c r="C21" s="420">
        <v>2.2000000000000002</v>
      </c>
      <c r="D21" s="27">
        <v>1</v>
      </c>
      <c r="E21" s="27">
        <v>1</v>
      </c>
      <c r="F21" s="219">
        <v>5000000</v>
      </c>
      <c r="G21" s="219">
        <v>5000000</v>
      </c>
      <c r="H21" s="442">
        <v>5000000</v>
      </c>
      <c r="I21" s="219">
        <v>5000000</v>
      </c>
      <c r="J21" s="118" t="s">
        <v>363</v>
      </c>
    </row>
    <row r="22" spans="1:10" s="26" customFormat="1" ht="40.5" x14ac:dyDescent="0.3">
      <c r="A22" s="244">
        <v>5</v>
      </c>
      <c r="B22" s="203" t="s">
        <v>21</v>
      </c>
      <c r="C22" s="420">
        <v>2.2999999999999998</v>
      </c>
      <c r="D22" s="27">
        <v>1</v>
      </c>
      <c r="E22" s="27">
        <v>1</v>
      </c>
      <c r="F22" s="219">
        <v>30000000</v>
      </c>
      <c r="G22" s="219">
        <v>30000000</v>
      </c>
      <c r="H22" s="442">
        <v>30000000</v>
      </c>
      <c r="I22" s="219">
        <v>30000000</v>
      </c>
      <c r="J22" s="249" t="s">
        <v>353</v>
      </c>
    </row>
    <row r="23" spans="1:10" s="26" customFormat="1" ht="40.5" x14ac:dyDescent="0.3">
      <c r="A23" s="247">
        <v>6</v>
      </c>
      <c r="B23" s="203" t="s">
        <v>338</v>
      </c>
      <c r="C23" s="420">
        <v>2.2999999999999998</v>
      </c>
      <c r="D23" s="27">
        <v>1</v>
      </c>
      <c r="E23" s="27">
        <v>1</v>
      </c>
      <c r="F23" s="219">
        <v>25000000</v>
      </c>
      <c r="G23" s="219">
        <v>25000000</v>
      </c>
      <c r="H23" s="442">
        <v>25000000</v>
      </c>
      <c r="I23" s="219">
        <v>25000000</v>
      </c>
      <c r="J23" s="118" t="s">
        <v>171</v>
      </c>
    </row>
    <row r="24" spans="1:10" s="26" customFormat="1" ht="40.5" x14ac:dyDescent="0.3">
      <c r="A24" s="25">
        <v>7</v>
      </c>
      <c r="B24" s="203" t="s">
        <v>359</v>
      </c>
      <c r="C24" s="420">
        <v>2.5</v>
      </c>
      <c r="D24" s="27">
        <v>1</v>
      </c>
      <c r="E24" s="27">
        <v>1</v>
      </c>
      <c r="F24" s="219">
        <v>15000000</v>
      </c>
      <c r="G24" s="219">
        <v>15000000</v>
      </c>
      <c r="H24" s="442">
        <v>15000000</v>
      </c>
      <c r="I24" s="219">
        <v>15000000</v>
      </c>
      <c r="J24" s="118" t="s">
        <v>352</v>
      </c>
    </row>
    <row r="25" spans="1:10" s="26" customFormat="1" ht="40.5" x14ac:dyDescent="0.3">
      <c r="A25" s="244">
        <v>8</v>
      </c>
      <c r="B25" s="203" t="s">
        <v>357</v>
      </c>
      <c r="C25" s="420">
        <v>2.2999999999999998</v>
      </c>
      <c r="D25" s="27">
        <v>1</v>
      </c>
      <c r="E25" s="27">
        <v>1</v>
      </c>
      <c r="F25" s="219">
        <v>20000000</v>
      </c>
      <c r="G25" s="219">
        <v>20000000</v>
      </c>
      <c r="H25" s="442">
        <v>20000000</v>
      </c>
      <c r="I25" s="219">
        <v>20000000</v>
      </c>
      <c r="J25" s="118" t="s">
        <v>363</v>
      </c>
    </row>
    <row r="26" spans="1:10" s="26" customFormat="1" ht="40.5" x14ac:dyDescent="0.3">
      <c r="A26" s="247">
        <v>9</v>
      </c>
      <c r="B26" s="203" t="s">
        <v>356</v>
      </c>
      <c r="C26" s="420">
        <v>2.2999999999999998</v>
      </c>
      <c r="D26" s="27">
        <v>1</v>
      </c>
      <c r="E26" s="27">
        <v>1</v>
      </c>
      <c r="F26" s="219">
        <v>25000000</v>
      </c>
      <c r="G26" s="219">
        <v>25000000</v>
      </c>
      <c r="H26" s="442">
        <v>25000000</v>
      </c>
      <c r="I26" s="219">
        <v>25000000</v>
      </c>
      <c r="J26" s="118" t="s">
        <v>363</v>
      </c>
    </row>
    <row r="27" spans="1:10" s="26" customFormat="1" ht="40.5" x14ac:dyDescent="0.3">
      <c r="A27" s="25">
        <v>10</v>
      </c>
      <c r="B27" s="203" t="s">
        <v>358</v>
      </c>
      <c r="C27" s="420">
        <v>2.4</v>
      </c>
      <c r="D27" s="27">
        <v>1</v>
      </c>
      <c r="E27" s="27">
        <v>1</v>
      </c>
      <c r="F27" s="219">
        <v>15000000</v>
      </c>
      <c r="G27" s="219">
        <v>15000000</v>
      </c>
      <c r="H27" s="442">
        <v>15000000</v>
      </c>
      <c r="I27" s="219">
        <v>15000000</v>
      </c>
      <c r="J27" s="118" t="s">
        <v>363</v>
      </c>
    </row>
    <row r="28" spans="1:10" s="26" customFormat="1" ht="40.5" x14ac:dyDescent="0.3">
      <c r="A28" s="199">
        <v>11</v>
      </c>
      <c r="B28" s="203" t="s">
        <v>361</v>
      </c>
      <c r="C28" s="420">
        <v>2.2999999999999998</v>
      </c>
      <c r="D28" s="27">
        <v>1</v>
      </c>
      <c r="E28" s="27">
        <v>1</v>
      </c>
      <c r="F28" s="219">
        <v>5000000</v>
      </c>
      <c r="G28" s="219">
        <v>5000000</v>
      </c>
      <c r="H28" s="442">
        <v>5000000</v>
      </c>
      <c r="I28" s="219">
        <v>5000000</v>
      </c>
      <c r="J28" s="118" t="s">
        <v>363</v>
      </c>
    </row>
    <row r="29" spans="1:10" ht="40.5" hidden="1" x14ac:dyDescent="0.3">
      <c r="A29" s="362"/>
      <c r="B29" s="363" t="s">
        <v>139</v>
      </c>
      <c r="C29" s="364"/>
      <c r="D29" s="365"/>
      <c r="E29" s="365"/>
      <c r="F29" s="366">
        <v>1000000</v>
      </c>
      <c r="G29" s="366">
        <v>1000000</v>
      </c>
      <c r="H29" s="443">
        <v>1000000</v>
      </c>
      <c r="I29" s="366">
        <v>1000000</v>
      </c>
      <c r="J29" s="367" t="s">
        <v>138</v>
      </c>
    </row>
    <row r="30" spans="1:10" ht="25.5" hidden="1" customHeight="1" x14ac:dyDescent="0.3">
      <c r="A30" s="211"/>
      <c r="B30" s="208" t="s">
        <v>305</v>
      </c>
      <c r="C30" s="232"/>
      <c r="D30" s="233"/>
      <c r="E30" s="233"/>
      <c r="F30" s="234">
        <v>2000000</v>
      </c>
      <c r="G30" s="234">
        <v>2000000</v>
      </c>
      <c r="H30" s="444">
        <v>2000000</v>
      </c>
      <c r="I30" s="234">
        <v>2000000</v>
      </c>
      <c r="J30" s="209" t="s">
        <v>140</v>
      </c>
    </row>
    <row r="31" spans="1:10" s="418" customFormat="1" x14ac:dyDescent="0.3">
      <c r="A31" s="388"/>
      <c r="B31" s="796" t="s">
        <v>3</v>
      </c>
      <c r="C31" s="796"/>
      <c r="D31" s="796"/>
      <c r="E31" s="796"/>
      <c r="F31" s="796" t="s">
        <v>4</v>
      </c>
      <c r="G31" s="796"/>
      <c r="H31" s="796"/>
      <c r="I31" s="796"/>
      <c r="J31" s="796"/>
    </row>
    <row r="32" spans="1:10" s="418" customFormat="1" x14ac:dyDescent="0.3">
      <c r="A32" s="419"/>
      <c r="B32" s="796"/>
      <c r="C32" s="796"/>
      <c r="D32" s="796"/>
      <c r="E32" s="796"/>
      <c r="F32" s="796"/>
      <c r="G32" s="796"/>
      <c r="H32" s="796"/>
      <c r="I32" s="796"/>
      <c r="J32" s="796"/>
    </row>
    <row r="33" spans="1:10" s="418" customFormat="1" ht="40.5" x14ac:dyDescent="0.3">
      <c r="A33" s="399"/>
      <c r="B33" s="409" t="s">
        <v>9</v>
      </c>
      <c r="C33" s="391" t="s">
        <v>2</v>
      </c>
      <c r="D33" s="409" t="s">
        <v>293</v>
      </c>
      <c r="E33" s="409" t="s">
        <v>11</v>
      </c>
      <c r="F33" s="409" t="s">
        <v>13</v>
      </c>
      <c r="G33" s="409" t="s">
        <v>14</v>
      </c>
      <c r="H33" s="409" t="s">
        <v>15</v>
      </c>
      <c r="I33" s="409" t="s">
        <v>16</v>
      </c>
      <c r="J33" s="409" t="s">
        <v>12</v>
      </c>
    </row>
    <row r="34" spans="1:10" s="26" customFormat="1" ht="46.5" customHeight="1" x14ac:dyDescent="0.3">
      <c r="A34" s="412">
        <v>12</v>
      </c>
      <c r="B34" s="19" t="s">
        <v>505</v>
      </c>
      <c r="C34" s="420">
        <v>2.1</v>
      </c>
      <c r="D34" s="27">
        <v>1</v>
      </c>
      <c r="E34" s="27">
        <v>1</v>
      </c>
      <c r="F34" s="411">
        <v>3000000</v>
      </c>
      <c r="G34" s="411">
        <v>4000000</v>
      </c>
      <c r="H34" s="445">
        <v>5000000</v>
      </c>
      <c r="I34" s="411">
        <v>5000000</v>
      </c>
      <c r="J34" s="28" t="s">
        <v>504</v>
      </c>
    </row>
    <row r="35" spans="1:10" s="456" customFormat="1" ht="26.25" customHeight="1" x14ac:dyDescent="0.3">
      <c r="A35" s="450"/>
      <c r="B35" s="451"/>
      <c r="C35" s="452"/>
      <c r="D35" s="452" t="s">
        <v>518</v>
      </c>
      <c r="E35" s="453"/>
      <c r="F35" s="454">
        <f>SUM(F18:F34)</f>
        <v>176000000</v>
      </c>
      <c r="G35" s="454">
        <f>SUM(G18:G34)</f>
        <v>177000000</v>
      </c>
      <c r="H35" s="454">
        <f>SUM(H18:H34)</f>
        <v>178000000</v>
      </c>
      <c r="I35" s="454">
        <f>SUM(I18:I34)</f>
        <v>178000000</v>
      </c>
      <c r="J35" s="455"/>
    </row>
    <row r="36" spans="1:10" s="371" customFormat="1" ht="19.5" customHeight="1" x14ac:dyDescent="0.2">
      <c r="A36" s="368"/>
      <c r="B36" s="369" t="s">
        <v>487</v>
      </c>
      <c r="C36" s="368"/>
      <c r="D36" s="369"/>
      <c r="E36" s="369"/>
      <c r="F36" s="370"/>
      <c r="G36" s="370"/>
      <c r="H36" s="370"/>
      <c r="I36" s="370"/>
      <c r="J36" s="369"/>
    </row>
    <row r="37" spans="1:10" s="26" customFormat="1" ht="40.5" x14ac:dyDescent="0.3">
      <c r="A37" s="25">
        <v>1</v>
      </c>
      <c r="B37" s="19" t="s">
        <v>132</v>
      </c>
      <c r="C37" s="244">
        <v>2.2000000000000002</v>
      </c>
      <c r="D37" s="27">
        <v>2</v>
      </c>
      <c r="E37" s="27">
        <v>1</v>
      </c>
      <c r="F37" s="111">
        <v>3000000</v>
      </c>
      <c r="G37" s="111">
        <v>3000000</v>
      </c>
      <c r="H37" s="439">
        <v>3000000</v>
      </c>
      <c r="I37" s="111">
        <v>3000000</v>
      </c>
      <c r="J37" s="28" t="s">
        <v>37</v>
      </c>
    </row>
    <row r="38" spans="1:10" ht="26.25" customHeight="1" x14ac:dyDescent="0.3">
      <c r="A38" s="25">
        <v>2</v>
      </c>
      <c r="B38" s="76" t="s">
        <v>340</v>
      </c>
      <c r="C38" s="244">
        <v>2.2000000000000002</v>
      </c>
      <c r="D38" s="27">
        <v>2</v>
      </c>
      <c r="E38" s="27">
        <v>1</v>
      </c>
      <c r="F38" s="111"/>
      <c r="G38" s="111"/>
      <c r="H38" s="446">
        <v>311600</v>
      </c>
      <c r="I38" s="104">
        <v>311600</v>
      </c>
      <c r="J38" s="240" t="s">
        <v>341</v>
      </c>
    </row>
    <row r="39" spans="1:10" ht="24" customHeight="1" x14ac:dyDescent="0.3">
      <c r="A39" s="25">
        <v>3</v>
      </c>
      <c r="B39" s="76" t="s">
        <v>342</v>
      </c>
      <c r="C39" s="244">
        <v>2.2000000000000002</v>
      </c>
      <c r="D39" s="27">
        <v>2</v>
      </c>
      <c r="E39" s="27">
        <v>1</v>
      </c>
      <c r="F39" s="111"/>
      <c r="G39" s="111"/>
      <c r="H39" s="446">
        <v>300000</v>
      </c>
      <c r="I39" s="104">
        <v>300000</v>
      </c>
      <c r="J39" s="89" t="s">
        <v>341</v>
      </c>
    </row>
    <row r="40" spans="1:10" x14ac:dyDescent="0.3">
      <c r="A40" s="25">
        <v>4</v>
      </c>
      <c r="B40" s="29" t="s">
        <v>519</v>
      </c>
      <c r="C40" s="244">
        <v>2.2000000000000002</v>
      </c>
      <c r="D40" s="27">
        <v>2</v>
      </c>
      <c r="E40" s="27">
        <v>1</v>
      </c>
      <c r="F40" s="111"/>
      <c r="G40" s="111"/>
      <c r="H40" s="446">
        <v>197400</v>
      </c>
      <c r="I40" s="104">
        <v>197400</v>
      </c>
      <c r="J40" s="89" t="s">
        <v>341</v>
      </c>
    </row>
    <row r="41" spans="1:10" ht="40.5" x14ac:dyDescent="0.3">
      <c r="A41" s="25">
        <v>5</v>
      </c>
      <c r="B41" s="29" t="s">
        <v>343</v>
      </c>
      <c r="C41" s="244">
        <v>2.2000000000000002</v>
      </c>
      <c r="D41" s="27">
        <v>2</v>
      </c>
      <c r="E41" s="27">
        <v>1</v>
      </c>
      <c r="F41" s="111"/>
      <c r="G41" s="111"/>
      <c r="H41" s="446">
        <v>362800</v>
      </c>
      <c r="I41" s="104">
        <v>362800</v>
      </c>
      <c r="J41" s="89" t="s">
        <v>341</v>
      </c>
    </row>
    <row r="42" spans="1:10" ht="40.5" x14ac:dyDescent="0.3">
      <c r="A42" s="25">
        <v>6</v>
      </c>
      <c r="B42" s="29" t="s">
        <v>344</v>
      </c>
      <c r="C42" s="244">
        <v>2.2000000000000002</v>
      </c>
      <c r="D42" s="27">
        <v>2</v>
      </c>
      <c r="E42" s="27">
        <v>1</v>
      </c>
      <c r="F42" s="111"/>
      <c r="G42" s="111"/>
      <c r="H42" s="446">
        <v>23000</v>
      </c>
      <c r="I42" s="104">
        <v>23000</v>
      </c>
      <c r="J42" s="89" t="s">
        <v>341</v>
      </c>
    </row>
    <row r="43" spans="1:10" x14ac:dyDescent="0.3">
      <c r="A43" s="25">
        <v>7</v>
      </c>
      <c r="B43" s="76" t="s">
        <v>345</v>
      </c>
      <c r="C43" s="244">
        <v>2.2000000000000002</v>
      </c>
      <c r="D43" s="27">
        <v>2</v>
      </c>
      <c r="E43" s="27">
        <v>1</v>
      </c>
      <c r="F43" s="111"/>
      <c r="G43" s="111"/>
      <c r="H43" s="446">
        <v>200000</v>
      </c>
      <c r="I43" s="104">
        <v>200000</v>
      </c>
      <c r="J43" s="89" t="s">
        <v>341</v>
      </c>
    </row>
    <row r="44" spans="1:10" x14ac:dyDescent="0.3">
      <c r="A44" s="25">
        <v>8</v>
      </c>
      <c r="B44" s="76" t="s">
        <v>346</v>
      </c>
      <c r="C44" s="244">
        <v>2.2000000000000002</v>
      </c>
      <c r="D44" s="27">
        <v>2</v>
      </c>
      <c r="E44" s="27">
        <v>1</v>
      </c>
      <c r="F44" s="111"/>
      <c r="G44" s="111"/>
      <c r="H44" s="446">
        <v>170000</v>
      </c>
      <c r="I44" s="104">
        <v>170000</v>
      </c>
      <c r="J44" s="89" t="s">
        <v>341</v>
      </c>
    </row>
    <row r="45" spans="1:10" x14ac:dyDescent="0.3">
      <c r="A45" s="25">
        <v>9</v>
      </c>
      <c r="B45" s="76" t="s">
        <v>347</v>
      </c>
      <c r="C45" s="244">
        <v>2.2000000000000002</v>
      </c>
      <c r="D45" s="27">
        <v>2</v>
      </c>
      <c r="E45" s="27">
        <v>1</v>
      </c>
      <c r="F45" s="111"/>
      <c r="G45" s="111"/>
      <c r="H45" s="446">
        <v>20000</v>
      </c>
      <c r="I45" s="104">
        <v>20000</v>
      </c>
      <c r="J45" s="89" t="s">
        <v>341</v>
      </c>
    </row>
    <row r="46" spans="1:10" ht="40.5" x14ac:dyDescent="0.3">
      <c r="A46" s="25">
        <v>10</v>
      </c>
      <c r="B46" s="29" t="s">
        <v>348</v>
      </c>
      <c r="C46" s="244">
        <v>2.2000000000000002</v>
      </c>
      <c r="D46" s="27">
        <v>2</v>
      </c>
      <c r="E46" s="27">
        <v>1</v>
      </c>
      <c r="F46" s="111"/>
      <c r="G46" s="111"/>
      <c r="H46" s="446">
        <v>425000</v>
      </c>
      <c r="I46" s="104">
        <v>425000</v>
      </c>
      <c r="J46" s="89" t="s">
        <v>341</v>
      </c>
    </row>
    <row r="47" spans="1:10" x14ac:dyDescent="0.3">
      <c r="A47" s="25">
        <v>11</v>
      </c>
      <c r="B47" s="76" t="s">
        <v>349</v>
      </c>
      <c r="C47" s="244">
        <v>2.2000000000000002</v>
      </c>
      <c r="D47" s="27">
        <v>2</v>
      </c>
      <c r="E47" s="27">
        <v>1</v>
      </c>
      <c r="F47" s="111"/>
      <c r="G47" s="111"/>
      <c r="H47" s="446">
        <v>125250</v>
      </c>
      <c r="I47" s="104">
        <v>125250</v>
      </c>
      <c r="J47" s="89" t="s">
        <v>341</v>
      </c>
    </row>
    <row r="48" spans="1:10" x14ac:dyDescent="0.3">
      <c r="A48" s="25">
        <v>12</v>
      </c>
      <c r="B48" s="76" t="s">
        <v>350</v>
      </c>
      <c r="C48" s="244">
        <v>2.2000000000000002</v>
      </c>
      <c r="D48" s="27">
        <v>2</v>
      </c>
      <c r="E48" s="27">
        <v>1</v>
      </c>
      <c r="F48" s="111"/>
      <c r="G48" s="111"/>
      <c r="H48" s="446">
        <v>92500</v>
      </c>
      <c r="I48" s="104">
        <v>92500</v>
      </c>
      <c r="J48" s="89" t="s">
        <v>341</v>
      </c>
    </row>
    <row r="49" spans="1:10" s="36" customFormat="1" x14ac:dyDescent="0.3">
      <c r="A49" s="457"/>
      <c r="B49" s="449" t="s">
        <v>518</v>
      </c>
      <c r="C49" s="458"/>
      <c r="D49" s="243"/>
      <c r="E49" s="243"/>
      <c r="F49" s="459">
        <f>SUM(F37:F48)</f>
        <v>3000000</v>
      </c>
      <c r="G49" s="459">
        <f>SUM(G37:G48)</f>
        <v>3000000</v>
      </c>
      <c r="H49" s="459">
        <f>SUM(H37:H48)</f>
        <v>5227550</v>
      </c>
      <c r="I49" s="459">
        <f>SUM(I37:I48)</f>
        <v>5227550</v>
      </c>
      <c r="J49" s="460"/>
    </row>
    <row r="50" spans="1:10" s="418" customFormat="1" x14ac:dyDescent="0.3">
      <c r="A50" s="388"/>
      <c r="B50" s="796" t="s">
        <v>3</v>
      </c>
      <c r="C50" s="796"/>
      <c r="D50" s="796"/>
      <c r="E50" s="796"/>
      <c r="F50" s="796" t="s">
        <v>4</v>
      </c>
      <c r="G50" s="796"/>
      <c r="H50" s="796"/>
      <c r="I50" s="796"/>
      <c r="J50" s="796"/>
    </row>
    <row r="51" spans="1:10" s="418" customFormat="1" x14ac:dyDescent="0.3">
      <c r="A51" s="419"/>
      <c r="B51" s="796"/>
      <c r="C51" s="796"/>
      <c r="D51" s="796"/>
      <c r="E51" s="796"/>
      <c r="F51" s="796"/>
      <c r="G51" s="796"/>
      <c r="H51" s="796"/>
      <c r="I51" s="796"/>
      <c r="J51" s="796"/>
    </row>
    <row r="52" spans="1:10" s="418" customFormat="1" ht="40.5" x14ac:dyDescent="0.3">
      <c r="A52" s="399"/>
      <c r="B52" s="416" t="s">
        <v>9</v>
      </c>
      <c r="C52" s="391" t="s">
        <v>2</v>
      </c>
      <c r="D52" s="416" t="s">
        <v>293</v>
      </c>
      <c r="E52" s="416" t="s">
        <v>11</v>
      </c>
      <c r="F52" s="416" t="s">
        <v>13</v>
      </c>
      <c r="G52" s="416" t="s">
        <v>14</v>
      </c>
      <c r="H52" s="416" t="s">
        <v>15</v>
      </c>
      <c r="I52" s="416" t="s">
        <v>16</v>
      </c>
      <c r="J52" s="416" t="s">
        <v>12</v>
      </c>
    </row>
    <row r="53" spans="1:10" s="371" customFormat="1" ht="19.5" customHeight="1" x14ac:dyDescent="0.2">
      <c r="A53" s="368"/>
      <c r="B53" s="369" t="s">
        <v>513</v>
      </c>
      <c r="C53" s="368"/>
      <c r="D53" s="369"/>
      <c r="E53" s="369"/>
      <c r="F53" s="370"/>
      <c r="G53" s="370"/>
      <c r="H53" s="370"/>
      <c r="I53" s="370"/>
      <c r="J53" s="369"/>
    </row>
    <row r="54" spans="1:10" x14ac:dyDescent="0.3">
      <c r="A54" s="410">
        <v>1</v>
      </c>
      <c r="B54" s="447" t="s">
        <v>514</v>
      </c>
      <c r="C54" s="244">
        <v>2.2000000000000002</v>
      </c>
      <c r="D54" s="27">
        <v>2</v>
      </c>
      <c r="E54" s="27">
        <v>1</v>
      </c>
      <c r="F54" s="111"/>
      <c r="G54" s="111">
        <v>1000000</v>
      </c>
      <c r="H54" s="111">
        <v>1000000</v>
      </c>
      <c r="I54" s="111">
        <v>1000000</v>
      </c>
      <c r="J54" s="89" t="s">
        <v>515</v>
      </c>
    </row>
    <row r="55" spans="1:10" s="20" customFormat="1" ht="40.5" x14ac:dyDescent="0.2">
      <c r="A55" s="410">
        <v>2</v>
      </c>
      <c r="B55" s="6" t="s">
        <v>516</v>
      </c>
      <c r="C55" s="25">
        <v>2.2000000000000002</v>
      </c>
      <c r="D55" s="27">
        <v>2</v>
      </c>
      <c r="E55" s="27">
        <v>1</v>
      </c>
      <c r="F55" s="111"/>
      <c r="G55" s="111">
        <v>1000000</v>
      </c>
      <c r="H55" s="111">
        <v>1000000</v>
      </c>
      <c r="I55" s="111">
        <v>1000000</v>
      </c>
      <c r="J55" s="89" t="s">
        <v>515</v>
      </c>
    </row>
    <row r="56" spans="1:10" s="36" customFormat="1" x14ac:dyDescent="0.3">
      <c r="A56" s="461"/>
      <c r="B56" s="462" t="s">
        <v>518</v>
      </c>
      <c r="C56" s="448"/>
      <c r="D56" s="462"/>
      <c r="E56" s="462"/>
      <c r="F56" s="462"/>
      <c r="G56" s="463">
        <f>SUM(G54:G55)</f>
        <v>2000000</v>
      </c>
      <c r="H56" s="463">
        <f>SUM(H54:H55)</f>
        <v>2000000</v>
      </c>
      <c r="I56" s="463">
        <f>SUM(I54:I55)</f>
        <v>2000000</v>
      </c>
      <c r="J56" s="462"/>
    </row>
  </sheetData>
  <autoFilter ref="A17:J48"/>
  <mergeCells count="16">
    <mergeCell ref="B15:E16"/>
    <mergeCell ref="F15:I16"/>
    <mergeCell ref="J15:J16"/>
    <mergeCell ref="C11:D11"/>
    <mergeCell ref="E5:I5"/>
    <mergeCell ref="B5:B6"/>
    <mergeCell ref="C7:D7"/>
    <mergeCell ref="C8:D8"/>
    <mergeCell ref="C9:D9"/>
    <mergeCell ref="C10:D10"/>
    <mergeCell ref="B50:E51"/>
    <mergeCell ref="F50:I51"/>
    <mergeCell ref="J50:J51"/>
    <mergeCell ref="B31:E32"/>
    <mergeCell ref="F31:I32"/>
    <mergeCell ref="J31:J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Footer>&amp;C&amp;"TH SarabunIT๙,ธรรมดา"ยุทธศษสตร์ที่ 2 หน้าที่  &amp;N&amp;R&amp;"TH SarabunIT๙,ธรรมดา"แผนพัฒนาจังหวัดราชบุรี พ.ศ.2557-2560</oddFooter>
  </headerFooter>
  <rowBreaks count="2" manualBreakCount="2">
    <brk id="14" max="16383" man="1"/>
    <brk id="3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7"/>
  <sheetViews>
    <sheetView topLeftCell="A361" zoomScaleSheetLayoutView="91" workbookViewId="0">
      <selection activeCell="F370" sqref="F370"/>
    </sheetView>
  </sheetViews>
  <sheetFormatPr defaultColWidth="9" defaultRowHeight="20.25" x14ac:dyDescent="0.3"/>
  <cols>
    <col min="1" max="1" width="5.375" style="160" customWidth="1"/>
    <col min="2" max="2" width="38.375" style="26" customWidth="1"/>
    <col min="3" max="3" width="7.625" style="145" customWidth="1"/>
    <col min="4" max="4" width="7.625" style="26" customWidth="1"/>
    <col min="5" max="5" width="9.625" style="26" customWidth="1"/>
    <col min="6" max="9" width="13.625" style="26" customWidth="1"/>
    <col min="10" max="10" width="19.125" style="26" customWidth="1"/>
    <col min="11" max="16384" width="9" style="26"/>
  </cols>
  <sheetData>
    <row r="1" spans="1:10" x14ac:dyDescent="0.3">
      <c r="J1" s="266" t="s">
        <v>0</v>
      </c>
    </row>
    <row r="2" spans="1:10" x14ac:dyDescent="0.3">
      <c r="B2" s="267" t="s">
        <v>291</v>
      </c>
    </row>
    <row r="3" spans="1:10" ht="20.25" customHeight="1" x14ac:dyDescent="0.3">
      <c r="A3" s="189"/>
      <c r="B3" s="268" t="s">
        <v>492</v>
      </c>
      <c r="C3" s="269"/>
      <c r="D3" s="268"/>
      <c r="E3" s="268"/>
      <c r="F3" s="268"/>
      <c r="G3" s="268"/>
      <c r="H3" s="268"/>
      <c r="I3" s="268"/>
    </row>
    <row r="4" spans="1:10" ht="20.25" customHeight="1" x14ac:dyDescent="0.3">
      <c r="A4" s="189"/>
      <c r="B4" s="268" t="s">
        <v>463</v>
      </c>
      <c r="C4" s="269"/>
      <c r="D4" s="268"/>
      <c r="E4" s="268"/>
      <c r="F4" s="268"/>
      <c r="G4" s="268"/>
      <c r="H4" s="268"/>
      <c r="I4" s="268"/>
    </row>
    <row r="5" spans="1:10" x14ac:dyDescent="0.3">
      <c r="A5" s="189"/>
      <c r="B5" s="824" t="s">
        <v>6</v>
      </c>
      <c r="C5" s="819" t="s">
        <v>8</v>
      </c>
      <c r="D5" s="820"/>
      <c r="E5" s="821" t="s">
        <v>1</v>
      </c>
      <c r="F5" s="822"/>
      <c r="G5" s="822"/>
      <c r="H5" s="822"/>
      <c r="I5" s="823"/>
      <c r="J5" s="270" t="s">
        <v>7</v>
      </c>
    </row>
    <row r="6" spans="1:10" ht="41.25" customHeight="1" x14ac:dyDescent="0.3">
      <c r="A6" s="189"/>
      <c r="B6" s="825"/>
      <c r="C6" s="271"/>
      <c r="D6" s="272"/>
      <c r="E6" s="273" t="s">
        <v>13</v>
      </c>
      <c r="F6" s="274" t="s">
        <v>14</v>
      </c>
      <c r="G6" s="274" t="s">
        <v>15</v>
      </c>
      <c r="H6" s="274" t="s">
        <v>16</v>
      </c>
      <c r="I6" s="275" t="s">
        <v>209</v>
      </c>
      <c r="J6" s="276"/>
    </row>
    <row r="7" spans="1:10" s="170" customFormat="1" ht="103.5" customHeight="1" x14ac:dyDescent="0.3">
      <c r="A7" s="277"/>
      <c r="B7" s="278" t="s">
        <v>210</v>
      </c>
      <c r="C7" s="826" t="s">
        <v>323</v>
      </c>
      <c r="D7" s="827"/>
      <c r="E7" s="279">
        <v>60</v>
      </c>
      <c r="F7" s="279">
        <v>70</v>
      </c>
      <c r="G7" s="279">
        <v>80</v>
      </c>
      <c r="H7" s="279">
        <v>90</v>
      </c>
      <c r="I7" s="280">
        <v>75</v>
      </c>
      <c r="J7" s="281" t="s">
        <v>211</v>
      </c>
    </row>
    <row r="8" spans="1:10" s="170" customFormat="1" ht="86.25" customHeight="1" x14ac:dyDescent="0.3">
      <c r="A8" s="277"/>
      <c r="B8" s="282"/>
      <c r="C8" s="828" t="s">
        <v>212</v>
      </c>
      <c r="D8" s="829"/>
      <c r="E8" s="283">
        <v>60</v>
      </c>
      <c r="F8" s="283">
        <v>70</v>
      </c>
      <c r="G8" s="284">
        <v>80</v>
      </c>
      <c r="H8" s="283">
        <v>90</v>
      </c>
      <c r="I8" s="283">
        <v>75</v>
      </c>
      <c r="J8" s="285" t="s">
        <v>213</v>
      </c>
    </row>
    <row r="9" spans="1:10" s="289" customFormat="1" ht="123.75" customHeight="1" x14ac:dyDescent="0.3">
      <c r="A9" s="286"/>
      <c r="B9" s="278" t="s">
        <v>215</v>
      </c>
      <c r="C9" s="830" t="s">
        <v>216</v>
      </c>
      <c r="D9" s="831"/>
      <c r="E9" s="287">
        <v>60</v>
      </c>
      <c r="F9" s="287">
        <v>70</v>
      </c>
      <c r="G9" s="287">
        <v>80</v>
      </c>
      <c r="H9" s="287">
        <v>90</v>
      </c>
      <c r="I9" s="113">
        <v>75</v>
      </c>
      <c r="J9" s="288" t="s">
        <v>214</v>
      </c>
    </row>
    <row r="10" spans="1:10" s="294" customFormat="1" ht="84" customHeight="1" x14ac:dyDescent="0.3">
      <c r="A10" s="290"/>
      <c r="B10" s="291"/>
      <c r="C10" s="817" t="s">
        <v>218</v>
      </c>
      <c r="D10" s="818"/>
      <c r="E10" s="292">
        <v>60</v>
      </c>
      <c r="F10" s="292">
        <v>70</v>
      </c>
      <c r="G10" s="292">
        <v>80</v>
      </c>
      <c r="H10" s="292">
        <v>90</v>
      </c>
      <c r="I10" s="27">
        <v>75</v>
      </c>
      <c r="J10" s="293" t="s">
        <v>217</v>
      </c>
    </row>
    <row r="11" spans="1:10" s="294" customFormat="1" x14ac:dyDescent="0.3">
      <c r="A11" s="372"/>
      <c r="B11" s="373"/>
      <c r="C11" s="374"/>
      <c r="D11" s="375"/>
      <c r="E11" s="376"/>
      <c r="F11" s="376"/>
      <c r="G11" s="376"/>
      <c r="H11" s="376"/>
      <c r="I11" s="361"/>
      <c r="J11" s="377"/>
    </row>
    <row r="12" spans="1:10" s="421" customFormat="1" x14ac:dyDescent="0.3">
      <c r="A12" s="413"/>
      <c r="B12" s="814" t="s">
        <v>3</v>
      </c>
      <c r="C12" s="814"/>
      <c r="D12" s="814"/>
      <c r="E12" s="814"/>
      <c r="F12" s="814" t="s">
        <v>4</v>
      </c>
      <c r="G12" s="814"/>
      <c r="H12" s="814"/>
      <c r="I12" s="814"/>
      <c r="J12" s="814"/>
    </row>
    <row r="13" spans="1:10" s="421" customFormat="1" x14ac:dyDescent="0.3">
      <c r="A13" s="414"/>
      <c r="B13" s="815"/>
      <c r="C13" s="815"/>
      <c r="D13" s="815"/>
      <c r="E13" s="815"/>
      <c r="F13" s="815"/>
      <c r="G13" s="815"/>
      <c r="H13" s="815"/>
      <c r="I13" s="815"/>
      <c r="J13" s="816"/>
    </row>
    <row r="14" spans="1:10" s="423" customFormat="1" ht="39" x14ac:dyDescent="0.3">
      <c r="A14" s="424"/>
      <c r="B14" s="425" t="s">
        <v>9</v>
      </c>
      <c r="C14" s="426" t="s">
        <v>2</v>
      </c>
      <c r="D14" s="425" t="s">
        <v>10</v>
      </c>
      <c r="E14" s="425" t="s">
        <v>11</v>
      </c>
      <c r="F14" s="425" t="s">
        <v>13</v>
      </c>
      <c r="G14" s="425" t="s">
        <v>14</v>
      </c>
      <c r="H14" s="425" t="s">
        <v>15</v>
      </c>
      <c r="I14" s="425" t="s">
        <v>16</v>
      </c>
      <c r="J14" s="427" t="s">
        <v>12</v>
      </c>
    </row>
    <row r="15" spans="1:10" s="326" customFormat="1" ht="44.25" customHeight="1" x14ac:dyDescent="0.2">
      <c r="A15" s="422">
        <v>1</v>
      </c>
      <c r="B15" s="428" t="s">
        <v>339</v>
      </c>
      <c r="C15" s="239">
        <v>3.2</v>
      </c>
      <c r="D15" s="239">
        <v>1</v>
      </c>
      <c r="E15" s="239">
        <v>2</v>
      </c>
      <c r="F15" s="429">
        <f>SUM(F16:F18)</f>
        <v>105038600</v>
      </c>
      <c r="G15" s="429">
        <f>SUM(G16:G17)</f>
        <v>100000000</v>
      </c>
      <c r="H15" s="429">
        <f>SUM(H16:H17)</f>
        <v>100000000</v>
      </c>
      <c r="I15" s="429">
        <f>SUM(I16:I17)</f>
        <v>100000000</v>
      </c>
      <c r="J15" s="201" t="s">
        <v>353</v>
      </c>
    </row>
    <row r="16" spans="1:10" s="114" customFormat="1" ht="45" hidden="1" customHeight="1" x14ac:dyDescent="0.2">
      <c r="A16" s="190"/>
      <c r="B16" s="200" t="s">
        <v>136</v>
      </c>
      <c r="C16" s="113"/>
      <c r="D16" s="191">
        <v>1</v>
      </c>
      <c r="E16" s="191">
        <v>2</v>
      </c>
      <c r="F16" s="202">
        <v>100000000</v>
      </c>
      <c r="G16" s="202">
        <v>100000000</v>
      </c>
      <c r="H16" s="236">
        <v>100000000</v>
      </c>
      <c r="I16" s="202">
        <v>100000000</v>
      </c>
      <c r="J16" s="201" t="s">
        <v>40</v>
      </c>
    </row>
    <row r="17" spans="1:10" s="114" customFormat="1" ht="44.25" hidden="1" customHeight="1" x14ac:dyDescent="0.2">
      <c r="A17" s="190"/>
      <c r="B17" s="200" t="s">
        <v>135</v>
      </c>
      <c r="C17" s="113"/>
      <c r="D17" s="191">
        <v>1</v>
      </c>
      <c r="E17" s="191">
        <v>2</v>
      </c>
      <c r="F17" s="202">
        <v>1979000</v>
      </c>
      <c r="G17" s="202">
        <v>0</v>
      </c>
      <c r="H17" s="236">
        <v>0</v>
      </c>
      <c r="I17" s="202">
        <v>0</v>
      </c>
      <c r="J17" s="201" t="s">
        <v>134</v>
      </c>
    </row>
    <row r="18" spans="1:10" s="114" customFormat="1" ht="44.25" hidden="1" customHeight="1" x14ac:dyDescent="0.2">
      <c r="A18" s="190"/>
      <c r="B18" s="200" t="s">
        <v>137</v>
      </c>
      <c r="C18" s="113"/>
      <c r="D18" s="191">
        <v>1</v>
      </c>
      <c r="E18" s="191">
        <v>2</v>
      </c>
      <c r="F18" s="202">
        <v>3059600</v>
      </c>
      <c r="G18" s="202"/>
      <c r="H18" s="236"/>
      <c r="I18" s="202"/>
      <c r="J18" s="201" t="s">
        <v>134</v>
      </c>
    </row>
    <row r="19" spans="1:10" s="114" customFormat="1" ht="23.25" customHeight="1" x14ac:dyDescent="0.2">
      <c r="A19" s="190">
        <v>2</v>
      </c>
      <c r="B19" s="200" t="s">
        <v>364</v>
      </c>
      <c r="C19" s="113">
        <v>3.2</v>
      </c>
      <c r="D19" s="191">
        <v>1</v>
      </c>
      <c r="E19" s="191">
        <v>2</v>
      </c>
      <c r="F19" s="202">
        <v>50000000</v>
      </c>
      <c r="G19" s="202">
        <v>50000000</v>
      </c>
      <c r="H19" s="202">
        <v>50000000</v>
      </c>
      <c r="I19" s="202">
        <v>50000000</v>
      </c>
      <c r="J19" s="201" t="s">
        <v>18</v>
      </c>
    </row>
    <row r="20" spans="1:10" s="114" customFormat="1" ht="39" x14ac:dyDescent="0.2">
      <c r="A20" s="190">
        <v>3</v>
      </c>
      <c r="B20" s="200" t="s">
        <v>365</v>
      </c>
      <c r="C20" s="113">
        <v>3.2</v>
      </c>
      <c r="D20" s="191">
        <v>1</v>
      </c>
      <c r="E20" s="191">
        <v>2</v>
      </c>
      <c r="F20" s="202">
        <v>15000000</v>
      </c>
      <c r="G20" s="202">
        <v>15000000</v>
      </c>
      <c r="H20" s="202">
        <v>15000000</v>
      </c>
      <c r="I20" s="202">
        <v>15000000</v>
      </c>
      <c r="J20" s="201" t="s">
        <v>374</v>
      </c>
    </row>
    <row r="21" spans="1:10" s="114" customFormat="1" ht="24" customHeight="1" x14ac:dyDescent="0.2">
      <c r="A21" s="190">
        <v>4</v>
      </c>
      <c r="B21" s="200" t="s">
        <v>506</v>
      </c>
      <c r="C21" s="113">
        <v>3.2</v>
      </c>
      <c r="D21" s="191">
        <v>1</v>
      </c>
      <c r="E21" s="191">
        <v>2</v>
      </c>
      <c r="F21" s="202">
        <v>0</v>
      </c>
      <c r="G21" s="202">
        <v>10000000</v>
      </c>
      <c r="H21" s="202">
        <v>10000000</v>
      </c>
      <c r="I21" s="202">
        <v>10000000</v>
      </c>
      <c r="J21" s="201" t="s">
        <v>507</v>
      </c>
    </row>
    <row r="22" spans="1:10" s="114" customFormat="1" ht="24" customHeight="1" x14ac:dyDescent="0.2">
      <c r="A22" s="190">
        <v>5</v>
      </c>
      <c r="B22" s="200" t="s">
        <v>508</v>
      </c>
      <c r="C22" s="113">
        <v>3.2</v>
      </c>
      <c r="D22" s="191">
        <v>1</v>
      </c>
      <c r="E22" s="191">
        <v>2</v>
      </c>
      <c r="F22" s="202"/>
      <c r="G22" s="202">
        <v>5000000</v>
      </c>
      <c r="H22" s="202">
        <v>5000000</v>
      </c>
      <c r="I22" s="202">
        <v>5000000</v>
      </c>
      <c r="J22" s="201" t="s">
        <v>509</v>
      </c>
    </row>
    <row r="23" spans="1:10" s="114" customFormat="1" ht="25.5" customHeight="1" x14ac:dyDescent="0.2">
      <c r="A23" s="190">
        <v>6</v>
      </c>
      <c r="B23" s="200" t="s">
        <v>366</v>
      </c>
      <c r="C23" s="113">
        <v>3.2</v>
      </c>
      <c r="D23" s="191">
        <v>1</v>
      </c>
      <c r="E23" s="191">
        <v>2</v>
      </c>
      <c r="F23" s="202">
        <v>10000000</v>
      </c>
      <c r="G23" s="202">
        <v>10000000</v>
      </c>
      <c r="H23" s="202">
        <v>10000000</v>
      </c>
      <c r="I23" s="202">
        <v>10000000</v>
      </c>
      <c r="J23" s="201" t="s">
        <v>325</v>
      </c>
    </row>
    <row r="24" spans="1:10" s="114" customFormat="1" ht="39" x14ac:dyDescent="0.2">
      <c r="A24" s="190">
        <v>7</v>
      </c>
      <c r="B24" s="200" t="s">
        <v>367</v>
      </c>
      <c r="C24" s="113">
        <v>3.2</v>
      </c>
      <c r="D24" s="191">
        <v>1</v>
      </c>
      <c r="E24" s="191">
        <v>2</v>
      </c>
      <c r="F24" s="202">
        <v>20000000</v>
      </c>
      <c r="G24" s="202">
        <v>20000000</v>
      </c>
      <c r="H24" s="202">
        <v>20000000</v>
      </c>
      <c r="I24" s="202">
        <v>20000000</v>
      </c>
      <c r="J24" s="201" t="s">
        <v>375</v>
      </c>
    </row>
    <row r="25" spans="1:10" s="114" customFormat="1" ht="19.5" x14ac:dyDescent="0.2">
      <c r="A25" s="190">
        <v>8</v>
      </c>
      <c r="B25" s="200" t="s">
        <v>144</v>
      </c>
      <c r="C25" s="113"/>
      <c r="D25" s="191"/>
      <c r="E25" s="191"/>
      <c r="F25" s="202"/>
      <c r="G25" s="202"/>
      <c r="H25" s="202"/>
      <c r="I25" s="202"/>
      <c r="J25" s="201"/>
    </row>
    <row r="26" spans="1:10" s="114" customFormat="1" ht="34.5" customHeight="1" x14ac:dyDescent="0.2">
      <c r="A26" s="190">
        <v>9</v>
      </c>
      <c r="B26" s="200" t="s">
        <v>511</v>
      </c>
      <c r="C26" s="113">
        <v>3.2</v>
      </c>
      <c r="D26" s="191">
        <v>1</v>
      </c>
      <c r="E26" s="191">
        <v>2</v>
      </c>
      <c r="F26" s="202">
        <v>10000000</v>
      </c>
      <c r="G26" s="202">
        <v>10000000</v>
      </c>
      <c r="H26" s="202">
        <v>10000000</v>
      </c>
      <c r="I26" s="202">
        <v>10000000</v>
      </c>
      <c r="J26" s="201" t="s">
        <v>510</v>
      </c>
    </row>
    <row r="27" spans="1:10" s="114" customFormat="1" ht="39" x14ac:dyDescent="0.2">
      <c r="A27" s="190">
        <v>10</v>
      </c>
      <c r="B27" s="200" t="s">
        <v>368</v>
      </c>
      <c r="C27" s="113">
        <v>3.4</v>
      </c>
      <c r="D27" s="191">
        <v>1</v>
      </c>
      <c r="E27" s="191">
        <v>2</v>
      </c>
      <c r="F27" s="202">
        <v>10000000</v>
      </c>
      <c r="G27" s="202">
        <v>10000000</v>
      </c>
      <c r="H27" s="202">
        <v>10000000</v>
      </c>
      <c r="I27" s="202">
        <v>10000000</v>
      </c>
      <c r="J27" s="239" t="s">
        <v>376</v>
      </c>
    </row>
    <row r="28" spans="1:10" s="114" customFormat="1" ht="39" x14ac:dyDescent="0.2">
      <c r="A28" s="190">
        <v>11</v>
      </c>
      <c r="B28" s="200" t="s">
        <v>372</v>
      </c>
      <c r="C28" s="113">
        <v>3.4</v>
      </c>
      <c r="D28" s="191">
        <v>1</v>
      </c>
      <c r="E28" s="191">
        <v>2</v>
      </c>
      <c r="F28" s="202">
        <v>15000000</v>
      </c>
      <c r="G28" s="202">
        <v>15000000</v>
      </c>
      <c r="H28" s="202">
        <v>15000000</v>
      </c>
      <c r="I28" s="202">
        <v>15000000</v>
      </c>
      <c r="J28" s="239" t="s">
        <v>376</v>
      </c>
    </row>
    <row r="29" spans="1:10" s="114" customFormat="1" ht="39" x14ac:dyDescent="0.2">
      <c r="A29" s="190">
        <v>12</v>
      </c>
      <c r="B29" s="200" t="s">
        <v>369</v>
      </c>
      <c r="C29" s="113">
        <v>3.4</v>
      </c>
      <c r="D29" s="191">
        <v>1</v>
      </c>
      <c r="E29" s="191">
        <v>2</v>
      </c>
      <c r="F29" s="202">
        <v>5000000</v>
      </c>
      <c r="G29" s="202">
        <v>5000000</v>
      </c>
      <c r="H29" s="202">
        <v>5000000</v>
      </c>
      <c r="I29" s="202">
        <v>5000000</v>
      </c>
      <c r="J29" s="239" t="s">
        <v>376</v>
      </c>
    </row>
    <row r="30" spans="1:10" s="114" customFormat="1" ht="28.5" customHeight="1" x14ac:dyDescent="0.2">
      <c r="A30" s="190">
        <v>13</v>
      </c>
      <c r="B30" s="200" t="s">
        <v>370</v>
      </c>
      <c r="C30" s="113">
        <v>3.4</v>
      </c>
      <c r="D30" s="191">
        <v>1</v>
      </c>
      <c r="E30" s="191">
        <v>2</v>
      </c>
      <c r="F30" s="202">
        <v>5000000</v>
      </c>
      <c r="G30" s="202">
        <v>5000000</v>
      </c>
      <c r="H30" s="202">
        <v>5000000</v>
      </c>
      <c r="I30" s="202">
        <v>5000000</v>
      </c>
      <c r="J30" s="239" t="s">
        <v>376</v>
      </c>
    </row>
    <row r="31" spans="1:10" s="114" customFormat="1" ht="25.5" customHeight="1" x14ac:dyDescent="0.2">
      <c r="A31" s="190">
        <v>14</v>
      </c>
      <c r="B31" s="200" t="s">
        <v>371</v>
      </c>
      <c r="C31" s="113">
        <v>3.4</v>
      </c>
      <c r="D31" s="191">
        <v>1</v>
      </c>
      <c r="E31" s="191">
        <v>2</v>
      </c>
      <c r="F31" s="202">
        <v>5000000</v>
      </c>
      <c r="G31" s="202">
        <v>5000000</v>
      </c>
      <c r="H31" s="202">
        <v>5000000</v>
      </c>
      <c r="I31" s="202">
        <v>5000000</v>
      </c>
      <c r="J31" s="239" t="s">
        <v>376</v>
      </c>
    </row>
    <row r="32" spans="1:10" s="296" customFormat="1" x14ac:dyDescent="0.3">
      <c r="A32" s="295"/>
      <c r="B32" s="811" t="s">
        <v>3</v>
      </c>
      <c r="C32" s="811"/>
      <c r="D32" s="811"/>
      <c r="E32" s="811"/>
      <c r="F32" s="811" t="s">
        <v>4</v>
      </c>
      <c r="G32" s="811"/>
      <c r="H32" s="811"/>
      <c r="I32" s="811"/>
      <c r="J32" s="811"/>
    </row>
    <row r="33" spans="1:10" s="296" customFormat="1" x14ac:dyDescent="0.3">
      <c r="A33" s="297"/>
      <c r="B33" s="812"/>
      <c r="C33" s="812"/>
      <c r="D33" s="812"/>
      <c r="E33" s="812"/>
      <c r="F33" s="812"/>
      <c r="G33" s="812"/>
      <c r="H33" s="812"/>
      <c r="I33" s="812"/>
      <c r="J33" s="813"/>
    </row>
    <row r="34" spans="1:10" s="302" customFormat="1" ht="39" x14ac:dyDescent="0.3">
      <c r="A34" s="298"/>
      <c r="B34" s="299" t="s">
        <v>9</v>
      </c>
      <c r="C34" s="300" t="s">
        <v>2</v>
      </c>
      <c r="D34" s="299" t="s">
        <v>10</v>
      </c>
      <c r="E34" s="299" t="s">
        <v>11</v>
      </c>
      <c r="F34" s="299" t="s">
        <v>13</v>
      </c>
      <c r="G34" s="299" t="s">
        <v>14</v>
      </c>
      <c r="H34" s="299" t="s">
        <v>15</v>
      </c>
      <c r="I34" s="299" t="s">
        <v>16</v>
      </c>
      <c r="J34" s="301" t="s">
        <v>12</v>
      </c>
    </row>
    <row r="35" spans="1:10" s="114" customFormat="1" ht="58.5" x14ac:dyDescent="0.2">
      <c r="A35" s="190">
        <v>15</v>
      </c>
      <c r="B35" s="200" t="s">
        <v>373</v>
      </c>
      <c r="C35" s="113">
        <v>3.2</v>
      </c>
      <c r="D35" s="191">
        <v>1</v>
      </c>
      <c r="E35" s="191">
        <v>2</v>
      </c>
      <c r="F35" s="202">
        <v>2000000</v>
      </c>
      <c r="G35" s="202">
        <v>2000000</v>
      </c>
      <c r="H35" s="202">
        <v>2000000</v>
      </c>
      <c r="I35" s="202">
        <v>2000000</v>
      </c>
      <c r="J35" s="201" t="s">
        <v>377</v>
      </c>
    </row>
    <row r="36" spans="1:10" s="165" customFormat="1" ht="19.5" x14ac:dyDescent="0.2">
      <c r="A36" s="464"/>
      <c r="B36" s="465" t="s">
        <v>518</v>
      </c>
      <c r="C36" s="274"/>
      <c r="D36" s="359"/>
      <c r="E36" s="359"/>
      <c r="F36" s="466">
        <f>SUM(F15:F35)</f>
        <v>357077200</v>
      </c>
      <c r="G36" s="466">
        <f>SUM(G15:G35)</f>
        <v>362000000</v>
      </c>
      <c r="H36" s="466">
        <f>SUM(H15:H35)</f>
        <v>362000000</v>
      </c>
      <c r="I36" s="466">
        <f>SUM(I15:I35)</f>
        <v>362000000</v>
      </c>
      <c r="J36" s="467"/>
    </row>
    <row r="37" spans="1:10" s="165" customFormat="1" ht="19.5" x14ac:dyDescent="0.2">
      <c r="A37" s="307"/>
      <c r="B37" s="308" t="s">
        <v>487</v>
      </c>
      <c r="C37" s="309"/>
      <c r="D37" s="308"/>
      <c r="E37" s="308"/>
      <c r="F37" s="310"/>
      <c r="G37" s="310"/>
      <c r="H37" s="310"/>
      <c r="I37" s="310"/>
      <c r="J37" s="308"/>
    </row>
    <row r="38" spans="1:10" s="114" customFormat="1" ht="45" customHeight="1" x14ac:dyDescent="0.2">
      <c r="A38" s="190">
        <v>1</v>
      </c>
      <c r="B38" s="306" t="s">
        <v>43</v>
      </c>
      <c r="C38" s="113">
        <v>3.1</v>
      </c>
      <c r="D38" s="113">
        <v>2</v>
      </c>
      <c r="E38" s="113">
        <v>2</v>
      </c>
      <c r="F38" s="311">
        <v>1432410</v>
      </c>
      <c r="G38" s="311">
        <f>F38*5/100+F38</f>
        <v>1504030.5</v>
      </c>
      <c r="H38" s="312">
        <f>G38*5/100+G38</f>
        <v>1579232.0249999999</v>
      </c>
      <c r="I38" s="311">
        <f>H38*5/100+H38</f>
        <v>1658193.62625</v>
      </c>
      <c r="J38" s="306" t="s">
        <v>38</v>
      </c>
    </row>
    <row r="39" spans="1:10" s="114" customFormat="1" ht="43.5" customHeight="1" x14ac:dyDescent="0.2">
      <c r="A39" s="190">
        <v>2</v>
      </c>
      <c r="B39" s="306" t="s">
        <v>44</v>
      </c>
      <c r="C39" s="113">
        <v>3.1</v>
      </c>
      <c r="D39" s="113">
        <v>2</v>
      </c>
      <c r="E39" s="113">
        <v>2</v>
      </c>
      <c r="F39" s="311">
        <v>2138420</v>
      </c>
      <c r="G39" s="311">
        <f t="shared" ref="G39:I69" si="0">F39*5/100+F39</f>
        <v>2245341</v>
      </c>
      <c r="H39" s="312">
        <f t="shared" si="0"/>
        <v>2357608.0499999998</v>
      </c>
      <c r="I39" s="311">
        <f t="shared" si="0"/>
        <v>2475488.4524999997</v>
      </c>
      <c r="J39" s="306" t="s">
        <v>38</v>
      </c>
    </row>
    <row r="40" spans="1:10" s="114" customFormat="1" ht="39" x14ac:dyDescent="0.2">
      <c r="A40" s="190">
        <v>3</v>
      </c>
      <c r="B40" s="306" t="s">
        <v>45</v>
      </c>
      <c r="C40" s="113">
        <v>3.1</v>
      </c>
      <c r="D40" s="113">
        <v>2</v>
      </c>
      <c r="E40" s="113">
        <v>2</v>
      </c>
      <c r="F40" s="311">
        <v>929350</v>
      </c>
      <c r="G40" s="311">
        <f t="shared" si="0"/>
        <v>975817.5</v>
      </c>
      <c r="H40" s="312">
        <f t="shared" si="0"/>
        <v>1024608.375</v>
      </c>
      <c r="I40" s="311">
        <f t="shared" si="0"/>
        <v>1075838.79375</v>
      </c>
      <c r="J40" s="306" t="s">
        <v>38</v>
      </c>
    </row>
    <row r="41" spans="1:10" s="114" customFormat="1" ht="19.5" x14ac:dyDescent="0.2">
      <c r="A41" s="190">
        <f t="shared" ref="A41:A47" si="1">A40+1</f>
        <v>4</v>
      </c>
      <c r="B41" s="306" t="s">
        <v>46</v>
      </c>
      <c r="C41" s="113">
        <v>3.1</v>
      </c>
      <c r="D41" s="113">
        <v>2</v>
      </c>
      <c r="E41" s="113">
        <v>2</v>
      </c>
      <c r="F41" s="311">
        <v>151914</v>
      </c>
      <c r="G41" s="311">
        <f t="shared" si="0"/>
        <v>159509.70000000001</v>
      </c>
      <c r="H41" s="312">
        <f t="shared" si="0"/>
        <v>167485.185</v>
      </c>
      <c r="I41" s="311">
        <f t="shared" si="0"/>
        <v>175859.44425</v>
      </c>
      <c r="J41" s="306" t="s">
        <v>38</v>
      </c>
    </row>
    <row r="42" spans="1:10" s="114" customFormat="1" ht="39" x14ac:dyDescent="0.2">
      <c r="A42" s="190">
        <f t="shared" si="1"/>
        <v>5</v>
      </c>
      <c r="B42" s="306" t="s">
        <v>47</v>
      </c>
      <c r="C42" s="113">
        <v>3.1</v>
      </c>
      <c r="D42" s="113">
        <v>2</v>
      </c>
      <c r="E42" s="113">
        <v>2</v>
      </c>
      <c r="F42" s="311">
        <v>1582010</v>
      </c>
      <c r="G42" s="311">
        <f t="shared" si="0"/>
        <v>1661110.5</v>
      </c>
      <c r="H42" s="312">
        <f t="shared" si="0"/>
        <v>1744166.0249999999</v>
      </c>
      <c r="I42" s="311">
        <f t="shared" si="0"/>
        <v>1831374.3262499999</v>
      </c>
      <c r="J42" s="306" t="s">
        <v>38</v>
      </c>
    </row>
    <row r="43" spans="1:10" s="114" customFormat="1" ht="39" x14ac:dyDescent="0.2">
      <c r="A43" s="190">
        <f t="shared" si="1"/>
        <v>6</v>
      </c>
      <c r="B43" s="306" t="s">
        <v>48</v>
      </c>
      <c r="C43" s="113">
        <v>3.1</v>
      </c>
      <c r="D43" s="113">
        <v>2</v>
      </c>
      <c r="E43" s="113">
        <v>2</v>
      </c>
      <c r="F43" s="311">
        <v>893126</v>
      </c>
      <c r="G43" s="311">
        <f t="shared" si="0"/>
        <v>937782.3</v>
      </c>
      <c r="H43" s="312">
        <f t="shared" si="0"/>
        <v>984671.41500000004</v>
      </c>
      <c r="I43" s="311">
        <f t="shared" si="0"/>
        <v>1033904.98575</v>
      </c>
      <c r="J43" s="306" t="s">
        <v>38</v>
      </c>
    </row>
    <row r="44" spans="1:10" s="114" customFormat="1" ht="39" x14ac:dyDescent="0.2">
      <c r="A44" s="190">
        <f t="shared" si="1"/>
        <v>7</v>
      </c>
      <c r="B44" s="306" t="s">
        <v>49</v>
      </c>
      <c r="C44" s="113">
        <v>3.1</v>
      </c>
      <c r="D44" s="113">
        <v>2</v>
      </c>
      <c r="E44" s="113">
        <v>2</v>
      </c>
      <c r="F44" s="311">
        <v>1103510</v>
      </c>
      <c r="G44" s="311">
        <f t="shared" si="0"/>
        <v>1158685.5</v>
      </c>
      <c r="H44" s="312">
        <f t="shared" si="0"/>
        <v>1216619.7749999999</v>
      </c>
      <c r="I44" s="311">
        <f t="shared" si="0"/>
        <v>1277450.7637499999</v>
      </c>
      <c r="J44" s="306" t="s">
        <v>38</v>
      </c>
    </row>
    <row r="45" spans="1:10" s="114" customFormat="1" ht="19.5" x14ac:dyDescent="0.2">
      <c r="A45" s="190">
        <f t="shared" si="1"/>
        <v>8</v>
      </c>
      <c r="B45" s="306" t="s">
        <v>50</v>
      </c>
      <c r="C45" s="113">
        <v>3.1</v>
      </c>
      <c r="D45" s="113">
        <v>2</v>
      </c>
      <c r="E45" s="113">
        <v>2</v>
      </c>
      <c r="F45" s="311">
        <v>155400</v>
      </c>
      <c r="G45" s="311">
        <f t="shared" si="0"/>
        <v>163170</v>
      </c>
      <c r="H45" s="312">
        <f t="shared" si="0"/>
        <v>171328.5</v>
      </c>
      <c r="I45" s="311">
        <f t="shared" si="0"/>
        <v>179894.92499999999</v>
      </c>
      <c r="J45" s="306" t="s">
        <v>38</v>
      </c>
    </row>
    <row r="46" spans="1:10" s="114" customFormat="1" ht="19.5" x14ac:dyDescent="0.2">
      <c r="A46" s="190">
        <f t="shared" si="1"/>
        <v>9</v>
      </c>
      <c r="B46" s="306" t="s">
        <v>51</v>
      </c>
      <c r="C46" s="113">
        <v>3.1</v>
      </c>
      <c r="D46" s="113">
        <v>2</v>
      </c>
      <c r="E46" s="113">
        <v>2</v>
      </c>
      <c r="F46" s="311">
        <v>1388820</v>
      </c>
      <c r="G46" s="311">
        <f t="shared" si="0"/>
        <v>1458261</v>
      </c>
      <c r="H46" s="312">
        <f t="shared" si="0"/>
        <v>1531174.05</v>
      </c>
      <c r="I46" s="311">
        <f t="shared" si="0"/>
        <v>1607732.7524999999</v>
      </c>
      <c r="J46" s="306" t="s">
        <v>38</v>
      </c>
    </row>
    <row r="47" spans="1:10" s="114" customFormat="1" ht="19.5" x14ac:dyDescent="0.2">
      <c r="A47" s="190">
        <f t="shared" si="1"/>
        <v>10</v>
      </c>
      <c r="B47" s="306" t="s">
        <v>52</v>
      </c>
      <c r="C47" s="113">
        <v>3.1</v>
      </c>
      <c r="D47" s="113">
        <v>2</v>
      </c>
      <c r="E47" s="113">
        <v>2</v>
      </c>
      <c r="F47" s="311">
        <v>449100</v>
      </c>
      <c r="G47" s="311">
        <f t="shared" si="0"/>
        <v>471555</v>
      </c>
      <c r="H47" s="312">
        <f t="shared" si="0"/>
        <v>495132.75</v>
      </c>
      <c r="I47" s="311">
        <f t="shared" si="0"/>
        <v>519889.38750000001</v>
      </c>
      <c r="J47" s="306" t="s">
        <v>38</v>
      </c>
    </row>
    <row r="48" spans="1:10" s="114" customFormat="1" ht="19.5" x14ac:dyDescent="0.2">
      <c r="A48" s="190">
        <f t="shared" ref="A48:A70" si="2">A47+1</f>
        <v>11</v>
      </c>
      <c r="B48" s="306" t="s">
        <v>54</v>
      </c>
      <c r="C48" s="113">
        <v>3.1</v>
      </c>
      <c r="D48" s="113">
        <v>2</v>
      </c>
      <c r="E48" s="113">
        <v>2</v>
      </c>
      <c r="F48" s="311">
        <v>734490</v>
      </c>
      <c r="G48" s="311">
        <f t="shared" si="0"/>
        <v>771214.5</v>
      </c>
      <c r="H48" s="312">
        <f t="shared" si="0"/>
        <v>809775.22499999998</v>
      </c>
      <c r="I48" s="311">
        <f t="shared" si="0"/>
        <v>850263.98624999996</v>
      </c>
      <c r="J48" s="306" t="s">
        <v>38</v>
      </c>
    </row>
    <row r="49" spans="1:10" s="114" customFormat="1" ht="19.5" x14ac:dyDescent="0.2">
      <c r="A49" s="190">
        <f t="shared" si="2"/>
        <v>12</v>
      </c>
      <c r="B49" s="306" t="s">
        <v>53</v>
      </c>
      <c r="C49" s="113">
        <v>3.1</v>
      </c>
      <c r="D49" s="113">
        <v>2</v>
      </c>
      <c r="E49" s="113">
        <v>2</v>
      </c>
      <c r="F49" s="311">
        <v>1289250</v>
      </c>
      <c r="G49" s="311">
        <f t="shared" si="0"/>
        <v>1353712.5</v>
      </c>
      <c r="H49" s="312">
        <f t="shared" si="0"/>
        <v>1421398.125</v>
      </c>
      <c r="I49" s="311">
        <f t="shared" si="0"/>
        <v>1492468.03125</v>
      </c>
      <c r="J49" s="306" t="s">
        <v>38</v>
      </c>
    </row>
    <row r="50" spans="1:10" s="114" customFormat="1" ht="19.5" x14ac:dyDescent="0.2">
      <c r="A50" s="190">
        <f t="shared" si="2"/>
        <v>13</v>
      </c>
      <c r="B50" s="306" t="s">
        <v>55</v>
      </c>
      <c r="C50" s="113">
        <v>3.1</v>
      </c>
      <c r="D50" s="113">
        <v>2</v>
      </c>
      <c r="E50" s="113">
        <v>2</v>
      </c>
      <c r="F50" s="311">
        <v>1950440</v>
      </c>
      <c r="G50" s="311">
        <f t="shared" si="0"/>
        <v>2047962</v>
      </c>
      <c r="H50" s="312">
        <f t="shared" si="0"/>
        <v>2150360.1</v>
      </c>
      <c r="I50" s="311">
        <f t="shared" si="0"/>
        <v>2257878.105</v>
      </c>
      <c r="J50" s="306" t="s">
        <v>38</v>
      </c>
    </row>
    <row r="51" spans="1:10" s="296" customFormat="1" x14ac:dyDescent="0.3">
      <c r="A51" s="295"/>
      <c r="B51" s="811" t="s">
        <v>3</v>
      </c>
      <c r="C51" s="811"/>
      <c r="D51" s="811"/>
      <c r="E51" s="811"/>
      <c r="F51" s="811" t="s">
        <v>4</v>
      </c>
      <c r="G51" s="811"/>
      <c r="H51" s="811"/>
      <c r="I51" s="811"/>
      <c r="J51" s="811"/>
    </row>
    <row r="52" spans="1:10" s="296" customFormat="1" x14ac:dyDescent="0.3">
      <c r="A52" s="297"/>
      <c r="B52" s="812"/>
      <c r="C52" s="812"/>
      <c r="D52" s="812"/>
      <c r="E52" s="812"/>
      <c r="F52" s="812"/>
      <c r="G52" s="812"/>
      <c r="H52" s="812"/>
      <c r="I52" s="812"/>
      <c r="J52" s="813"/>
    </row>
    <row r="53" spans="1:10" s="302" customFormat="1" ht="39" x14ac:dyDescent="0.3">
      <c r="A53" s="298"/>
      <c r="B53" s="299" t="s">
        <v>9</v>
      </c>
      <c r="C53" s="300" t="s">
        <v>2</v>
      </c>
      <c r="D53" s="299" t="s">
        <v>10</v>
      </c>
      <c r="E53" s="299" t="s">
        <v>11</v>
      </c>
      <c r="F53" s="299" t="s">
        <v>13</v>
      </c>
      <c r="G53" s="299" t="s">
        <v>14</v>
      </c>
      <c r="H53" s="299" t="s">
        <v>15</v>
      </c>
      <c r="I53" s="299" t="s">
        <v>16</v>
      </c>
      <c r="J53" s="301" t="s">
        <v>12</v>
      </c>
    </row>
    <row r="54" spans="1:10" s="114" customFormat="1" ht="46.5" customHeight="1" x14ac:dyDescent="0.2">
      <c r="A54" s="190">
        <f>A50+1</f>
        <v>14</v>
      </c>
      <c r="B54" s="306" t="s">
        <v>56</v>
      </c>
      <c r="C54" s="113">
        <v>3.1</v>
      </c>
      <c r="D54" s="113">
        <v>2</v>
      </c>
      <c r="E54" s="113">
        <v>2</v>
      </c>
      <c r="F54" s="311">
        <v>1833025</v>
      </c>
      <c r="G54" s="311">
        <f t="shared" si="0"/>
        <v>1924676.25</v>
      </c>
      <c r="H54" s="312">
        <f t="shared" si="0"/>
        <v>2020910.0625</v>
      </c>
      <c r="I54" s="311">
        <f t="shared" si="0"/>
        <v>2121955.5656249998</v>
      </c>
      <c r="J54" s="306" t="s">
        <v>38</v>
      </c>
    </row>
    <row r="55" spans="1:10" s="114" customFormat="1" ht="41.25" customHeight="1" x14ac:dyDescent="0.2">
      <c r="A55" s="190">
        <f>A54+1</f>
        <v>15</v>
      </c>
      <c r="B55" s="306" t="s">
        <v>57</v>
      </c>
      <c r="C55" s="113">
        <v>3.1</v>
      </c>
      <c r="D55" s="113">
        <v>2</v>
      </c>
      <c r="E55" s="113">
        <v>2</v>
      </c>
      <c r="F55" s="311">
        <v>265890</v>
      </c>
      <c r="G55" s="311">
        <f t="shared" si="0"/>
        <v>279184.5</v>
      </c>
      <c r="H55" s="312">
        <f t="shared" si="0"/>
        <v>293143.72499999998</v>
      </c>
      <c r="I55" s="311">
        <f t="shared" si="0"/>
        <v>307800.91125</v>
      </c>
      <c r="J55" s="306" t="s">
        <v>38</v>
      </c>
    </row>
    <row r="56" spans="1:10" s="114" customFormat="1" ht="42.75" customHeight="1" x14ac:dyDescent="0.2">
      <c r="A56" s="190">
        <f t="shared" si="2"/>
        <v>16</v>
      </c>
      <c r="B56" s="306" t="s">
        <v>58</v>
      </c>
      <c r="C56" s="113">
        <v>3.1</v>
      </c>
      <c r="D56" s="113">
        <v>2</v>
      </c>
      <c r="E56" s="113">
        <v>2</v>
      </c>
      <c r="F56" s="311">
        <v>1464525</v>
      </c>
      <c r="G56" s="311">
        <f t="shared" si="0"/>
        <v>1537751.25</v>
      </c>
      <c r="H56" s="312">
        <f t="shared" si="0"/>
        <v>1614638.8125</v>
      </c>
      <c r="I56" s="311">
        <f t="shared" si="0"/>
        <v>1695370.753125</v>
      </c>
      <c r="J56" s="306" t="s">
        <v>38</v>
      </c>
    </row>
    <row r="57" spans="1:10" s="114" customFormat="1" ht="39" x14ac:dyDescent="0.2">
      <c r="A57" s="190">
        <f t="shared" si="2"/>
        <v>17</v>
      </c>
      <c r="B57" s="306" t="s">
        <v>59</v>
      </c>
      <c r="C57" s="113">
        <v>3.1</v>
      </c>
      <c r="D57" s="113">
        <v>2</v>
      </c>
      <c r="E57" s="113">
        <v>2</v>
      </c>
      <c r="F57" s="311">
        <v>420700</v>
      </c>
      <c r="G57" s="311">
        <f t="shared" si="0"/>
        <v>441735</v>
      </c>
      <c r="H57" s="312">
        <f t="shared" si="0"/>
        <v>463821.75</v>
      </c>
      <c r="I57" s="311">
        <f t="shared" si="0"/>
        <v>487012.83750000002</v>
      </c>
      <c r="J57" s="306" t="s">
        <v>38</v>
      </c>
    </row>
    <row r="58" spans="1:10" s="114" customFormat="1" ht="39" x14ac:dyDescent="0.2">
      <c r="A58" s="190">
        <f t="shared" si="2"/>
        <v>18</v>
      </c>
      <c r="B58" s="306" t="s">
        <v>60</v>
      </c>
      <c r="C58" s="113">
        <v>3.1</v>
      </c>
      <c r="D58" s="113">
        <v>2</v>
      </c>
      <c r="E58" s="113">
        <v>2</v>
      </c>
      <c r="F58" s="311">
        <v>588670</v>
      </c>
      <c r="G58" s="311">
        <f t="shared" si="0"/>
        <v>618103.5</v>
      </c>
      <c r="H58" s="312">
        <f t="shared" si="0"/>
        <v>649008.67500000005</v>
      </c>
      <c r="I58" s="311">
        <f t="shared" si="0"/>
        <v>681459.10875000001</v>
      </c>
      <c r="J58" s="306" t="s">
        <v>38</v>
      </c>
    </row>
    <row r="59" spans="1:10" s="114" customFormat="1" ht="39" x14ac:dyDescent="0.2">
      <c r="A59" s="190">
        <f t="shared" si="2"/>
        <v>19</v>
      </c>
      <c r="B59" s="306" t="s">
        <v>61</v>
      </c>
      <c r="C59" s="113">
        <v>3.1</v>
      </c>
      <c r="D59" s="113">
        <v>2</v>
      </c>
      <c r="E59" s="113">
        <v>2</v>
      </c>
      <c r="F59" s="311">
        <v>349000</v>
      </c>
      <c r="G59" s="311">
        <f t="shared" si="0"/>
        <v>366450</v>
      </c>
      <c r="H59" s="312">
        <f t="shared" si="0"/>
        <v>384772.5</v>
      </c>
      <c r="I59" s="311">
        <f t="shared" si="0"/>
        <v>404011.125</v>
      </c>
      <c r="J59" s="306" t="s">
        <v>38</v>
      </c>
    </row>
    <row r="60" spans="1:10" s="114" customFormat="1" ht="39" x14ac:dyDescent="0.2">
      <c r="A60" s="190">
        <f t="shared" si="2"/>
        <v>20</v>
      </c>
      <c r="B60" s="306" t="s">
        <v>39</v>
      </c>
      <c r="C60" s="113">
        <v>3.1</v>
      </c>
      <c r="D60" s="113">
        <v>2</v>
      </c>
      <c r="E60" s="113">
        <v>2</v>
      </c>
      <c r="F60" s="311">
        <v>4477000</v>
      </c>
      <c r="G60" s="311">
        <f t="shared" si="0"/>
        <v>4700850</v>
      </c>
      <c r="H60" s="312">
        <f t="shared" si="0"/>
        <v>4935892.5</v>
      </c>
      <c r="I60" s="311">
        <f t="shared" si="0"/>
        <v>5182687.125</v>
      </c>
      <c r="J60" s="306" t="s">
        <v>38</v>
      </c>
    </row>
    <row r="61" spans="1:10" s="114" customFormat="1" ht="38.25" customHeight="1" x14ac:dyDescent="0.2">
      <c r="A61" s="190">
        <f t="shared" si="2"/>
        <v>21</v>
      </c>
      <c r="B61" s="306" t="s">
        <v>62</v>
      </c>
      <c r="C61" s="113">
        <v>3.1</v>
      </c>
      <c r="D61" s="113">
        <v>2</v>
      </c>
      <c r="E61" s="113">
        <v>2</v>
      </c>
      <c r="F61" s="311">
        <v>774350</v>
      </c>
      <c r="G61" s="311">
        <f t="shared" si="0"/>
        <v>813067.5</v>
      </c>
      <c r="H61" s="312">
        <f t="shared" si="0"/>
        <v>853720.875</v>
      </c>
      <c r="I61" s="311">
        <f t="shared" si="0"/>
        <v>896406.91874999995</v>
      </c>
      <c r="J61" s="306" t="s">
        <v>38</v>
      </c>
    </row>
    <row r="62" spans="1:10" s="114" customFormat="1" ht="39" x14ac:dyDescent="0.2">
      <c r="A62" s="190">
        <f t="shared" si="2"/>
        <v>22</v>
      </c>
      <c r="B62" s="306" t="s">
        <v>63</v>
      </c>
      <c r="C62" s="113">
        <v>3.1</v>
      </c>
      <c r="D62" s="113">
        <v>2</v>
      </c>
      <c r="E62" s="113">
        <v>2</v>
      </c>
      <c r="F62" s="311">
        <v>1060200</v>
      </c>
      <c r="G62" s="311">
        <f t="shared" si="0"/>
        <v>1113210</v>
      </c>
      <c r="H62" s="312">
        <f t="shared" si="0"/>
        <v>1168870.5</v>
      </c>
      <c r="I62" s="311">
        <f t="shared" si="0"/>
        <v>1227314.0249999999</v>
      </c>
      <c r="J62" s="306" t="s">
        <v>38</v>
      </c>
    </row>
    <row r="63" spans="1:10" s="114" customFormat="1" ht="39" x14ac:dyDescent="0.2">
      <c r="A63" s="190">
        <f t="shared" si="2"/>
        <v>23</v>
      </c>
      <c r="B63" s="306" t="s">
        <v>64</v>
      </c>
      <c r="C63" s="113">
        <v>3.1</v>
      </c>
      <c r="D63" s="113">
        <v>2</v>
      </c>
      <c r="E63" s="113">
        <v>2</v>
      </c>
      <c r="F63" s="311">
        <v>28000</v>
      </c>
      <c r="G63" s="311">
        <f t="shared" si="0"/>
        <v>29400</v>
      </c>
      <c r="H63" s="312">
        <f t="shared" si="0"/>
        <v>30870</v>
      </c>
      <c r="I63" s="311">
        <f t="shared" si="0"/>
        <v>32413.5</v>
      </c>
      <c r="J63" s="306" t="s">
        <v>38</v>
      </c>
    </row>
    <row r="64" spans="1:10" s="296" customFormat="1" x14ac:dyDescent="0.3">
      <c r="A64" s="295"/>
      <c r="B64" s="811" t="s">
        <v>3</v>
      </c>
      <c r="C64" s="811"/>
      <c r="D64" s="811"/>
      <c r="E64" s="811"/>
      <c r="F64" s="811" t="s">
        <v>4</v>
      </c>
      <c r="G64" s="811"/>
      <c r="H64" s="811"/>
      <c r="I64" s="811"/>
      <c r="J64" s="811"/>
    </row>
    <row r="65" spans="1:10" s="296" customFormat="1" x14ac:dyDescent="0.3">
      <c r="A65" s="297"/>
      <c r="B65" s="812"/>
      <c r="C65" s="812"/>
      <c r="D65" s="812"/>
      <c r="E65" s="812"/>
      <c r="F65" s="812"/>
      <c r="G65" s="812"/>
      <c r="H65" s="812"/>
      <c r="I65" s="812"/>
      <c r="J65" s="813"/>
    </row>
    <row r="66" spans="1:10" s="302" customFormat="1" ht="39" x14ac:dyDescent="0.3">
      <c r="A66" s="298"/>
      <c r="B66" s="299" t="s">
        <v>9</v>
      </c>
      <c r="C66" s="300" t="s">
        <v>2</v>
      </c>
      <c r="D66" s="299" t="s">
        <v>10</v>
      </c>
      <c r="E66" s="299" t="s">
        <v>11</v>
      </c>
      <c r="F66" s="299" t="s">
        <v>13</v>
      </c>
      <c r="G66" s="299" t="s">
        <v>14</v>
      </c>
      <c r="H66" s="299" t="s">
        <v>15</v>
      </c>
      <c r="I66" s="299" t="s">
        <v>16</v>
      </c>
      <c r="J66" s="301" t="s">
        <v>12</v>
      </c>
    </row>
    <row r="67" spans="1:10" s="114" customFormat="1" ht="19.5" x14ac:dyDescent="0.2">
      <c r="A67" s="190">
        <f>A63+1</f>
        <v>24</v>
      </c>
      <c r="B67" s="306" t="s">
        <v>65</v>
      </c>
      <c r="C67" s="113">
        <v>3.1</v>
      </c>
      <c r="D67" s="113">
        <v>2</v>
      </c>
      <c r="E67" s="113">
        <v>2</v>
      </c>
      <c r="F67" s="311">
        <v>323400</v>
      </c>
      <c r="G67" s="311">
        <f t="shared" si="0"/>
        <v>339570</v>
      </c>
      <c r="H67" s="312">
        <f t="shared" si="0"/>
        <v>356548.5</v>
      </c>
      <c r="I67" s="311">
        <f t="shared" si="0"/>
        <v>374375.92499999999</v>
      </c>
      <c r="J67" s="306" t="s">
        <v>38</v>
      </c>
    </row>
    <row r="68" spans="1:10" s="114" customFormat="1" ht="39" x14ac:dyDescent="0.2">
      <c r="A68" s="190">
        <f t="shared" si="2"/>
        <v>25</v>
      </c>
      <c r="B68" s="306" t="s">
        <v>66</v>
      </c>
      <c r="C68" s="113">
        <v>3.1</v>
      </c>
      <c r="D68" s="113">
        <v>2</v>
      </c>
      <c r="E68" s="113">
        <v>5</v>
      </c>
      <c r="F68" s="311">
        <v>222700</v>
      </c>
      <c r="G68" s="311">
        <f t="shared" si="0"/>
        <v>233835</v>
      </c>
      <c r="H68" s="312">
        <f t="shared" si="0"/>
        <v>245526.75</v>
      </c>
      <c r="I68" s="311">
        <f t="shared" si="0"/>
        <v>257803.08749999999</v>
      </c>
      <c r="J68" s="306" t="s">
        <v>38</v>
      </c>
    </row>
    <row r="69" spans="1:10" s="114" customFormat="1" ht="42.75" customHeight="1" x14ac:dyDescent="0.2">
      <c r="A69" s="190">
        <f>A68+1</f>
        <v>26</v>
      </c>
      <c r="B69" s="96" t="s">
        <v>67</v>
      </c>
      <c r="C69" s="113">
        <v>3.1</v>
      </c>
      <c r="D69" s="113">
        <v>2</v>
      </c>
      <c r="E69" s="113">
        <v>5</v>
      </c>
      <c r="F69" s="311">
        <v>141970</v>
      </c>
      <c r="G69" s="311">
        <f t="shared" si="0"/>
        <v>149068.5</v>
      </c>
      <c r="H69" s="312">
        <f t="shared" si="0"/>
        <v>156521.92499999999</v>
      </c>
      <c r="I69" s="311">
        <f t="shared" si="0"/>
        <v>164348.02124999999</v>
      </c>
      <c r="J69" s="306" t="s">
        <v>38</v>
      </c>
    </row>
    <row r="70" spans="1:10" s="114" customFormat="1" ht="61.5" customHeight="1" x14ac:dyDescent="0.2">
      <c r="A70" s="190">
        <f t="shared" si="2"/>
        <v>27</v>
      </c>
      <c r="B70" s="96" t="s">
        <v>68</v>
      </c>
      <c r="C70" s="113">
        <v>3.2</v>
      </c>
      <c r="D70" s="313">
        <v>2</v>
      </c>
      <c r="E70" s="113">
        <v>1</v>
      </c>
      <c r="F70" s="314">
        <v>13860000</v>
      </c>
      <c r="G70" s="314">
        <v>19760000</v>
      </c>
      <c r="H70" s="251">
        <v>24560000</v>
      </c>
      <c r="I70" s="314">
        <v>26800000</v>
      </c>
      <c r="J70" s="306" t="s">
        <v>40</v>
      </c>
    </row>
    <row r="71" spans="1:10" s="114" customFormat="1" ht="58.5" x14ac:dyDescent="0.2">
      <c r="A71" s="190">
        <f>A70+1</f>
        <v>28</v>
      </c>
      <c r="B71" s="315" t="s">
        <v>335</v>
      </c>
      <c r="C71" s="113">
        <v>3.2</v>
      </c>
      <c r="D71" s="313">
        <v>2</v>
      </c>
      <c r="E71" s="113">
        <v>1</v>
      </c>
      <c r="F71" s="316">
        <v>50000000</v>
      </c>
      <c r="G71" s="316">
        <v>50000000</v>
      </c>
      <c r="H71" s="317">
        <v>50000000</v>
      </c>
      <c r="I71" s="316">
        <v>60000000</v>
      </c>
      <c r="J71" s="306" t="s">
        <v>40</v>
      </c>
    </row>
    <row r="72" spans="1:10" s="114" customFormat="1" ht="58.5" x14ac:dyDescent="0.2">
      <c r="A72" s="190">
        <f t="shared" ref="A72:A165" si="3">A71+1</f>
        <v>29</v>
      </c>
      <c r="B72" s="315" t="s">
        <v>333</v>
      </c>
      <c r="C72" s="113">
        <v>3.2</v>
      </c>
      <c r="D72" s="313">
        <v>2</v>
      </c>
      <c r="E72" s="113">
        <v>1</v>
      </c>
      <c r="F72" s="316">
        <v>28000000</v>
      </c>
      <c r="G72" s="316">
        <v>28000000</v>
      </c>
      <c r="H72" s="317">
        <v>28000000</v>
      </c>
      <c r="I72" s="316">
        <v>28000000</v>
      </c>
      <c r="J72" s="306" t="s">
        <v>40</v>
      </c>
    </row>
    <row r="73" spans="1:10" s="114" customFormat="1" ht="73.5" customHeight="1" x14ac:dyDescent="0.2">
      <c r="A73" s="190">
        <f t="shared" si="3"/>
        <v>30</v>
      </c>
      <c r="B73" s="315" t="s">
        <v>334</v>
      </c>
      <c r="C73" s="113">
        <v>3.2</v>
      </c>
      <c r="D73" s="313">
        <v>2</v>
      </c>
      <c r="E73" s="113">
        <v>1</v>
      </c>
      <c r="F73" s="316">
        <v>15000000</v>
      </c>
      <c r="G73" s="316">
        <v>15000000</v>
      </c>
      <c r="H73" s="317">
        <v>15000000</v>
      </c>
      <c r="I73" s="316">
        <v>15000000</v>
      </c>
      <c r="J73" s="306" t="s">
        <v>40</v>
      </c>
    </row>
    <row r="74" spans="1:10" s="296" customFormat="1" x14ac:dyDescent="0.3">
      <c r="A74" s="295"/>
      <c r="B74" s="811" t="s">
        <v>3</v>
      </c>
      <c r="C74" s="811"/>
      <c r="D74" s="811"/>
      <c r="E74" s="811"/>
      <c r="F74" s="811" t="s">
        <v>4</v>
      </c>
      <c r="G74" s="811"/>
      <c r="H74" s="811"/>
      <c r="I74" s="811"/>
      <c r="J74" s="811"/>
    </row>
    <row r="75" spans="1:10" s="296" customFormat="1" x14ac:dyDescent="0.3">
      <c r="A75" s="297"/>
      <c r="B75" s="812"/>
      <c r="C75" s="812"/>
      <c r="D75" s="812"/>
      <c r="E75" s="812"/>
      <c r="F75" s="812"/>
      <c r="G75" s="812"/>
      <c r="H75" s="812"/>
      <c r="I75" s="812"/>
      <c r="J75" s="813"/>
    </row>
    <row r="76" spans="1:10" s="302" customFormat="1" ht="39" x14ac:dyDescent="0.3">
      <c r="A76" s="298"/>
      <c r="B76" s="299" t="s">
        <v>9</v>
      </c>
      <c r="C76" s="300" t="s">
        <v>2</v>
      </c>
      <c r="D76" s="299" t="s">
        <v>10</v>
      </c>
      <c r="E76" s="299" t="s">
        <v>11</v>
      </c>
      <c r="F76" s="299" t="s">
        <v>13</v>
      </c>
      <c r="G76" s="299" t="s">
        <v>14</v>
      </c>
      <c r="H76" s="299" t="s">
        <v>15</v>
      </c>
      <c r="I76" s="299" t="s">
        <v>16</v>
      </c>
      <c r="J76" s="301" t="s">
        <v>12</v>
      </c>
    </row>
    <row r="77" spans="1:10" s="114" customFormat="1" ht="78" customHeight="1" x14ac:dyDescent="0.2">
      <c r="A77" s="190">
        <f>A73+1</f>
        <v>31</v>
      </c>
      <c r="B77" s="315" t="s">
        <v>328</v>
      </c>
      <c r="C77" s="113">
        <v>3.2</v>
      </c>
      <c r="D77" s="313">
        <v>2</v>
      </c>
      <c r="E77" s="113">
        <v>1</v>
      </c>
      <c r="F77" s="316">
        <v>38000000</v>
      </c>
      <c r="G77" s="316">
        <v>38000000</v>
      </c>
      <c r="H77" s="317">
        <v>38000000</v>
      </c>
      <c r="I77" s="316">
        <v>41000000</v>
      </c>
      <c r="J77" s="306" t="s">
        <v>40</v>
      </c>
    </row>
    <row r="78" spans="1:10" s="114" customFormat="1" ht="72" customHeight="1" x14ac:dyDescent="0.2">
      <c r="A78" s="190">
        <f t="shared" si="3"/>
        <v>32</v>
      </c>
      <c r="B78" s="318" t="s">
        <v>329</v>
      </c>
      <c r="C78" s="113">
        <v>3.2</v>
      </c>
      <c r="D78" s="313">
        <v>2</v>
      </c>
      <c r="E78" s="113">
        <v>1</v>
      </c>
      <c r="F78" s="319">
        <v>30000000</v>
      </c>
      <c r="G78" s="319">
        <v>30000000</v>
      </c>
      <c r="H78" s="320">
        <v>30000000</v>
      </c>
      <c r="I78" s="319">
        <v>30000000</v>
      </c>
      <c r="J78" s="306" t="s">
        <v>40</v>
      </c>
    </row>
    <row r="79" spans="1:10" s="114" customFormat="1" ht="76.5" customHeight="1" x14ac:dyDescent="0.2">
      <c r="A79" s="190">
        <f t="shared" si="3"/>
        <v>33</v>
      </c>
      <c r="B79" s="318" t="s">
        <v>330</v>
      </c>
      <c r="C79" s="113">
        <v>3.2</v>
      </c>
      <c r="D79" s="313">
        <v>2</v>
      </c>
      <c r="E79" s="113">
        <v>1</v>
      </c>
      <c r="F79" s="319">
        <v>15000000</v>
      </c>
      <c r="G79" s="319">
        <v>15000000</v>
      </c>
      <c r="H79" s="320">
        <v>15000000</v>
      </c>
      <c r="I79" s="319">
        <v>15000000</v>
      </c>
      <c r="J79" s="306" t="s">
        <v>40</v>
      </c>
    </row>
    <row r="80" spans="1:10" s="114" customFormat="1" ht="72.75" customHeight="1" x14ac:dyDescent="0.2">
      <c r="A80" s="190">
        <f>A79+1</f>
        <v>34</v>
      </c>
      <c r="B80" s="318" t="s">
        <v>331</v>
      </c>
      <c r="C80" s="113">
        <v>3.2</v>
      </c>
      <c r="D80" s="313">
        <v>2</v>
      </c>
      <c r="E80" s="113">
        <v>1</v>
      </c>
      <c r="F80" s="319">
        <v>15000000</v>
      </c>
      <c r="G80" s="319">
        <v>15000000</v>
      </c>
      <c r="H80" s="320">
        <v>15000000</v>
      </c>
      <c r="I80" s="319">
        <v>15000000</v>
      </c>
      <c r="J80" s="306" t="s">
        <v>40</v>
      </c>
    </row>
    <row r="81" spans="1:10" s="114" customFormat="1" ht="73.5" customHeight="1" x14ac:dyDescent="0.2">
      <c r="A81" s="190">
        <f t="shared" si="3"/>
        <v>35</v>
      </c>
      <c r="B81" s="318" t="s">
        <v>332</v>
      </c>
      <c r="C81" s="113">
        <v>3.2</v>
      </c>
      <c r="D81" s="313">
        <v>2</v>
      </c>
      <c r="E81" s="113">
        <v>1</v>
      </c>
      <c r="F81" s="319">
        <v>20000000</v>
      </c>
      <c r="G81" s="319">
        <v>20000000</v>
      </c>
      <c r="H81" s="320">
        <v>20000000</v>
      </c>
      <c r="I81" s="319">
        <v>20000000</v>
      </c>
      <c r="J81" s="306" t="s">
        <v>40</v>
      </c>
    </row>
    <row r="82" spans="1:10" s="296" customFormat="1" x14ac:dyDescent="0.3">
      <c r="A82" s="295"/>
      <c r="B82" s="811" t="s">
        <v>3</v>
      </c>
      <c r="C82" s="811"/>
      <c r="D82" s="811"/>
      <c r="E82" s="811"/>
      <c r="F82" s="811" t="s">
        <v>4</v>
      </c>
      <c r="G82" s="811"/>
      <c r="H82" s="811"/>
      <c r="I82" s="811"/>
      <c r="J82" s="811"/>
    </row>
    <row r="83" spans="1:10" s="296" customFormat="1" x14ac:dyDescent="0.3">
      <c r="A83" s="297"/>
      <c r="B83" s="812"/>
      <c r="C83" s="812"/>
      <c r="D83" s="812"/>
      <c r="E83" s="812"/>
      <c r="F83" s="812"/>
      <c r="G83" s="812"/>
      <c r="H83" s="812"/>
      <c r="I83" s="812"/>
      <c r="J83" s="813"/>
    </row>
    <row r="84" spans="1:10" s="302" customFormat="1" ht="39" x14ac:dyDescent="0.3">
      <c r="A84" s="298"/>
      <c r="B84" s="299" t="s">
        <v>9</v>
      </c>
      <c r="C84" s="300" t="s">
        <v>2</v>
      </c>
      <c r="D84" s="299" t="s">
        <v>10</v>
      </c>
      <c r="E84" s="299" t="s">
        <v>11</v>
      </c>
      <c r="F84" s="299" t="s">
        <v>13</v>
      </c>
      <c r="G84" s="299" t="s">
        <v>14</v>
      </c>
      <c r="H84" s="299" t="s">
        <v>15</v>
      </c>
      <c r="I84" s="299" t="s">
        <v>16</v>
      </c>
      <c r="J84" s="301" t="s">
        <v>12</v>
      </c>
    </row>
    <row r="85" spans="1:10" s="114" customFormat="1" ht="66.75" customHeight="1" x14ac:dyDescent="0.2">
      <c r="A85" s="190">
        <f>A81+1</f>
        <v>36</v>
      </c>
      <c r="B85" s="96" t="s">
        <v>69</v>
      </c>
      <c r="C85" s="113">
        <v>3.2</v>
      </c>
      <c r="D85" s="313">
        <v>2</v>
      </c>
      <c r="E85" s="113">
        <v>2</v>
      </c>
      <c r="F85" s="314">
        <v>6300000</v>
      </c>
      <c r="G85" s="314">
        <v>6300000</v>
      </c>
      <c r="H85" s="251">
        <v>6930000</v>
      </c>
      <c r="I85" s="314">
        <v>7560000</v>
      </c>
      <c r="J85" s="306" t="s">
        <v>40</v>
      </c>
    </row>
    <row r="86" spans="1:10" s="114" customFormat="1" ht="61.5" customHeight="1" x14ac:dyDescent="0.2">
      <c r="A86" s="190">
        <f t="shared" si="3"/>
        <v>37</v>
      </c>
      <c r="B86" s="306" t="s">
        <v>70</v>
      </c>
      <c r="C86" s="113">
        <v>3.2</v>
      </c>
      <c r="D86" s="313">
        <v>2</v>
      </c>
      <c r="E86" s="113">
        <v>2</v>
      </c>
      <c r="F86" s="321">
        <v>8400000</v>
      </c>
      <c r="G86" s="321">
        <v>8400000</v>
      </c>
      <c r="H86" s="322">
        <v>8400000</v>
      </c>
      <c r="I86" s="321">
        <v>9240000</v>
      </c>
      <c r="J86" s="306" t="s">
        <v>40</v>
      </c>
    </row>
    <row r="87" spans="1:10" s="326" customFormat="1" ht="63" customHeight="1" x14ac:dyDescent="0.2">
      <c r="A87" s="190">
        <f t="shared" si="3"/>
        <v>38</v>
      </c>
      <c r="B87" s="323" t="s">
        <v>71</v>
      </c>
      <c r="C87" s="113">
        <v>3.2</v>
      </c>
      <c r="D87" s="324">
        <v>2</v>
      </c>
      <c r="E87" s="239">
        <v>2</v>
      </c>
      <c r="F87" s="325">
        <v>7200000</v>
      </c>
      <c r="G87" s="325">
        <v>8200000</v>
      </c>
      <c r="H87" s="322">
        <v>8600000</v>
      </c>
      <c r="I87" s="325">
        <v>9800000</v>
      </c>
      <c r="J87" s="201" t="s">
        <v>40</v>
      </c>
    </row>
    <row r="88" spans="1:10" s="326" customFormat="1" ht="66" customHeight="1" x14ac:dyDescent="0.2">
      <c r="A88" s="190">
        <f t="shared" si="3"/>
        <v>39</v>
      </c>
      <c r="B88" s="323" t="s">
        <v>72</v>
      </c>
      <c r="C88" s="113">
        <v>3.2</v>
      </c>
      <c r="D88" s="324">
        <v>2</v>
      </c>
      <c r="E88" s="239">
        <v>2</v>
      </c>
      <c r="F88" s="325">
        <v>8500000</v>
      </c>
      <c r="G88" s="325">
        <v>8500000</v>
      </c>
      <c r="H88" s="322">
        <v>8500000</v>
      </c>
      <c r="I88" s="325">
        <v>8500000</v>
      </c>
      <c r="J88" s="201" t="s">
        <v>40</v>
      </c>
    </row>
    <row r="89" spans="1:10" s="326" customFormat="1" ht="68.25" customHeight="1" x14ac:dyDescent="0.2">
      <c r="A89" s="190">
        <f t="shared" si="3"/>
        <v>40</v>
      </c>
      <c r="B89" s="323" t="s">
        <v>73</v>
      </c>
      <c r="C89" s="113">
        <v>3.2</v>
      </c>
      <c r="D89" s="324">
        <v>2</v>
      </c>
      <c r="E89" s="239">
        <v>2</v>
      </c>
      <c r="F89" s="325">
        <v>4990000</v>
      </c>
      <c r="G89" s="325">
        <v>9800000</v>
      </c>
      <c r="H89" s="322">
        <v>9800000</v>
      </c>
      <c r="I89" s="327" t="s">
        <v>41</v>
      </c>
      <c r="J89" s="201" t="s">
        <v>40</v>
      </c>
    </row>
    <row r="90" spans="1:10" s="296" customFormat="1" x14ac:dyDescent="0.3">
      <c r="A90" s="295"/>
      <c r="B90" s="811" t="s">
        <v>3</v>
      </c>
      <c r="C90" s="811"/>
      <c r="D90" s="811"/>
      <c r="E90" s="811"/>
      <c r="F90" s="811" t="s">
        <v>4</v>
      </c>
      <c r="G90" s="811"/>
      <c r="H90" s="811"/>
      <c r="I90" s="811"/>
      <c r="J90" s="811"/>
    </row>
    <row r="91" spans="1:10" s="296" customFormat="1" x14ac:dyDescent="0.3">
      <c r="A91" s="297"/>
      <c r="B91" s="812"/>
      <c r="C91" s="812"/>
      <c r="D91" s="812"/>
      <c r="E91" s="812"/>
      <c r="F91" s="812"/>
      <c r="G91" s="812"/>
      <c r="H91" s="812"/>
      <c r="I91" s="812"/>
      <c r="J91" s="813"/>
    </row>
    <row r="92" spans="1:10" s="302" customFormat="1" ht="39" x14ac:dyDescent="0.3">
      <c r="A92" s="298"/>
      <c r="B92" s="299" t="s">
        <v>9</v>
      </c>
      <c r="C92" s="300" t="s">
        <v>2</v>
      </c>
      <c r="D92" s="299" t="s">
        <v>10</v>
      </c>
      <c r="E92" s="299" t="s">
        <v>11</v>
      </c>
      <c r="F92" s="299" t="s">
        <v>13</v>
      </c>
      <c r="G92" s="299" t="s">
        <v>14</v>
      </c>
      <c r="H92" s="299" t="s">
        <v>15</v>
      </c>
      <c r="I92" s="299" t="s">
        <v>16</v>
      </c>
      <c r="J92" s="301" t="s">
        <v>12</v>
      </c>
    </row>
    <row r="93" spans="1:10" s="326" customFormat="1" ht="58.5" x14ac:dyDescent="0.2">
      <c r="A93" s="190">
        <f>A89+1</f>
        <v>41</v>
      </c>
      <c r="B93" s="323" t="s">
        <v>74</v>
      </c>
      <c r="C93" s="113">
        <v>3.2</v>
      </c>
      <c r="D93" s="324">
        <v>2</v>
      </c>
      <c r="E93" s="239">
        <v>2</v>
      </c>
      <c r="F93" s="325">
        <v>9800000</v>
      </c>
      <c r="G93" s="325">
        <v>9800000</v>
      </c>
      <c r="H93" s="322">
        <v>10080000</v>
      </c>
      <c r="I93" s="325">
        <v>10080000</v>
      </c>
      <c r="J93" s="201" t="s">
        <v>40</v>
      </c>
    </row>
    <row r="94" spans="1:10" s="326" customFormat="1" ht="58.5" x14ac:dyDescent="0.2">
      <c r="A94" s="190">
        <f t="shared" si="3"/>
        <v>42</v>
      </c>
      <c r="B94" s="323" t="s">
        <v>75</v>
      </c>
      <c r="C94" s="113">
        <v>3.2</v>
      </c>
      <c r="D94" s="324">
        <v>2</v>
      </c>
      <c r="E94" s="239">
        <v>2</v>
      </c>
      <c r="F94" s="325">
        <v>5000000</v>
      </c>
      <c r="G94" s="325">
        <v>9800000</v>
      </c>
      <c r="H94" s="322">
        <v>9800000</v>
      </c>
      <c r="I94" s="325">
        <v>9800000</v>
      </c>
      <c r="J94" s="201" t="s">
        <v>40</v>
      </c>
    </row>
    <row r="95" spans="1:10" s="326" customFormat="1" ht="66" customHeight="1" x14ac:dyDescent="0.2">
      <c r="A95" s="190">
        <f t="shared" si="3"/>
        <v>43</v>
      </c>
      <c r="B95" s="323" t="s">
        <v>76</v>
      </c>
      <c r="C95" s="113">
        <v>3.2</v>
      </c>
      <c r="D95" s="324">
        <v>2</v>
      </c>
      <c r="E95" s="239">
        <v>2</v>
      </c>
      <c r="F95" s="325">
        <v>9800000</v>
      </c>
      <c r="G95" s="325">
        <v>9800000</v>
      </c>
      <c r="H95" s="322">
        <v>9800000</v>
      </c>
      <c r="I95" s="325">
        <v>9800000</v>
      </c>
      <c r="J95" s="201" t="s">
        <v>40</v>
      </c>
    </row>
    <row r="96" spans="1:10" s="326" customFormat="1" ht="69.75" customHeight="1" x14ac:dyDescent="0.2">
      <c r="A96" s="190">
        <f t="shared" si="3"/>
        <v>44</v>
      </c>
      <c r="B96" s="323" t="s">
        <v>77</v>
      </c>
      <c r="C96" s="113">
        <v>3.2</v>
      </c>
      <c r="D96" s="324">
        <v>2</v>
      </c>
      <c r="E96" s="239">
        <v>2</v>
      </c>
      <c r="F96" s="325">
        <v>14000000</v>
      </c>
      <c r="G96" s="325">
        <v>14560000</v>
      </c>
      <c r="H96" s="322">
        <v>14560000</v>
      </c>
      <c r="I96" s="325">
        <v>14560000</v>
      </c>
      <c r="J96" s="201" t="s">
        <v>40</v>
      </c>
    </row>
    <row r="97" spans="1:10" s="326" customFormat="1" ht="66" customHeight="1" x14ac:dyDescent="0.2">
      <c r="A97" s="190">
        <f t="shared" si="3"/>
        <v>45</v>
      </c>
      <c r="B97" s="323" t="s">
        <v>78</v>
      </c>
      <c r="C97" s="113">
        <v>3.2</v>
      </c>
      <c r="D97" s="324">
        <v>2</v>
      </c>
      <c r="E97" s="239">
        <v>2</v>
      </c>
      <c r="F97" s="325">
        <v>4620000</v>
      </c>
      <c r="G97" s="325">
        <v>5460000</v>
      </c>
      <c r="H97" s="328" t="s">
        <v>41</v>
      </c>
      <c r="I97" s="327" t="s">
        <v>41</v>
      </c>
      <c r="J97" s="201" t="s">
        <v>40</v>
      </c>
    </row>
    <row r="98" spans="1:10" s="326" customFormat="1" ht="66" customHeight="1" x14ac:dyDescent="0.2">
      <c r="A98" s="190">
        <f t="shared" si="3"/>
        <v>46</v>
      </c>
      <c r="B98" s="323" t="s">
        <v>79</v>
      </c>
      <c r="C98" s="113">
        <v>3.2</v>
      </c>
      <c r="D98" s="324">
        <v>2</v>
      </c>
      <c r="E98" s="239">
        <v>2</v>
      </c>
      <c r="F98" s="325">
        <v>11592000</v>
      </c>
      <c r="G98" s="325">
        <v>11592000</v>
      </c>
      <c r="H98" s="322">
        <v>11592000</v>
      </c>
      <c r="I98" s="325">
        <v>11592000</v>
      </c>
      <c r="J98" s="201" t="s">
        <v>40</v>
      </c>
    </row>
    <row r="99" spans="1:10" s="296" customFormat="1" x14ac:dyDescent="0.3">
      <c r="A99" s="295"/>
      <c r="B99" s="811" t="s">
        <v>3</v>
      </c>
      <c r="C99" s="811"/>
      <c r="D99" s="811"/>
      <c r="E99" s="811"/>
      <c r="F99" s="811" t="s">
        <v>4</v>
      </c>
      <c r="G99" s="811"/>
      <c r="H99" s="811"/>
      <c r="I99" s="811"/>
      <c r="J99" s="811"/>
    </row>
    <row r="100" spans="1:10" s="296" customFormat="1" x14ac:dyDescent="0.3">
      <c r="A100" s="297"/>
      <c r="B100" s="812"/>
      <c r="C100" s="812"/>
      <c r="D100" s="812"/>
      <c r="E100" s="812"/>
      <c r="F100" s="812"/>
      <c r="G100" s="812"/>
      <c r="H100" s="812"/>
      <c r="I100" s="812"/>
      <c r="J100" s="813"/>
    </row>
    <row r="101" spans="1:10" s="302" customFormat="1" ht="39" x14ac:dyDescent="0.3">
      <c r="A101" s="298"/>
      <c r="B101" s="299" t="s">
        <v>9</v>
      </c>
      <c r="C101" s="300" t="s">
        <v>2</v>
      </c>
      <c r="D101" s="299" t="s">
        <v>10</v>
      </c>
      <c r="E101" s="299" t="s">
        <v>11</v>
      </c>
      <c r="F101" s="299" t="s">
        <v>13</v>
      </c>
      <c r="G101" s="299" t="s">
        <v>14</v>
      </c>
      <c r="H101" s="299" t="s">
        <v>15</v>
      </c>
      <c r="I101" s="299" t="s">
        <v>16</v>
      </c>
      <c r="J101" s="301" t="s">
        <v>12</v>
      </c>
    </row>
    <row r="102" spans="1:10" s="326" customFormat="1" ht="66.75" customHeight="1" x14ac:dyDescent="0.2">
      <c r="A102" s="190">
        <f>A98+1</f>
        <v>47</v>
      </c>
      <c r="B102" s="323" t="s">
        <v>80</v>
      </c>
      <c r="C102" s="113">
        <v>3.2</v>
      </c>
      <c r="D102" s="324">
        <v>2</v>
      </c>
      <c r="E102" s="239">
        <v>2</v>
      </c>
      <c r="F102" s="325">
        <v>7200000</v>
      </c>
      <c r="G102" s="325">
        <v>9800000</v>
      </c>
      <c r="H102" s="328" t="s">
        <v>41</v>
      </c>
      <c r="I102" s="327" t="s">
        <v>41</v>
      </c>
      <c r="J102" s="201" t="s">
        <v>40</v>
      </c>
    </row>
    <row r="103" spans="1:10" s="326" customFormat="1" ht="63.75" customHeight="1" x14ac:dyDescent="0.2">
      <c r="A103" s="190">
        <f t="shared" si="3"/>
        <v>48</v>
      </c>
      <c r="B103" s="323" t="s">
        <v>81</v>
      </c>
      <c r="C103" s="113">
        <v>3.2</v>
      </c>
      <c r="D103" s="324">
        <v>2</v>
      </c>
      <c r="E103" s="239">
        <v>2</v>
      </c>
      <c r="F103" s="325">
        <v>6720000</v>
      </c>
      <c r="G103" s="325">
        <v>6720000</v>
      </c>
      <c r="H103" s="322">
        <v>6720000</v>
      </c>
      <c r="I103" s="325">
        <v>7280000</v>
      </c>
      <c r="J103" s="201" t="s">
        <v>40</v>
      </c>
    </row>
    <row r="104" spans="1:10" s="114" customFormat="1" ht="63" customHeight="1" x14ac:dyDescent="0.2">
      <c r="A104" s="190">
        <f t="shared" si="3"/>
        <v>49</v>
      </c>
      <c r="B104" s="329" t="s">
        <v>82</v>
      </c>
      <c r="C104" s="113">
        <v>3.2</v>
      </c>
      <c r="D104" s="313">
        <v>2</v>
      </c>
      <c r="E104" s="113">
        <v>2</v>
      </c>
      <c r="F104" s="321">
        <v>5000000</v>
      </c>
      <c r="G104" s="321">
        <v>7500000</v>
      </c>
      <c r="H104" s="322">
        <v>8500000</v>
      </c>
      <c r="I104" s="321">
        <v>9800000</v>
      </c>
      <c r="J104" s="306" t="s">
        <v>40</v>
      </c>
    </row>
    <row r="105" spans="1:10" s="114" customFormat="1" ht="63.75" customHeight="1" x14ac:dyDescent="0.2">
      <c r="A105" s="190">
        <f t="shared" si="3"/>
        <v>50</v>
      </c>
      <c r="B105" s="329" t="s">
        <v>83</v>
      </c>
      <c r="C105" s="113">
        <v>3.2</v>
      </c>
      <c r="D105" s="313">
        <v>2</v>
      </c>
      <c r="E105" s="113">
        <v>2</v>
      </c>
      <c r="F105" s="321">
        <v>7400000</v>
      </c>
      <c r="G105" s="321">
        <v>8500000</v>
      </c>
      <c r="H105" s="322">
        <v>8900000</v>
      </c>
      <c r="I105" s="321">
        <v>9300000</v>
      </c>
      <c r="J105" s="306" t="s">
        <v>40</v>
      </c>
    </row>
    <row r="106" spans="1:10" s="114" customFormat="1" ht="66" customHeight="1" x14ac:dyDescent="0.2">
      <c r="A106" s="190">
        <f t="shared" si="3"/>
        <v>51</v>
      </c>
      <c r="B106" s="329" t="s">
        <v>85</v>
      </c>
      <c r="C106" s="113">
        <v>3.2</v>
      </c>
      <c r="D106" s="313">
        <v>2</v>
      </c>
      <c r="E106" s="113">
        <v>2</v>
      </c>
      <c r="F106" s="321">
        <v>4500000</v>
      </c>
      <c r="G106" s="321">
        <v>5400000</v>
      </c>
      <c r="H106" s="322">
        <v>6500000</v>
      </c>
      <c r="I106" s="321">
        <v>7500000</v>
      </c>
      <c r="J106" s="306" t="s">
        <v>40</v>
      </c>
    </row>
    <row r="107" spans="1:10" s="114" customFormat="1" ht="69.75" customHeight="1" x14ac:dyDescent="0.2">
      <c r="A107" s="190">
        <f t="shared" si="3"/>
        <v>52</v>
      </c>
      <c r="B107" s="329" t="s">
        <v>84</v>
      </c>
      <c r="C107" s="113">
        <v>3.2</v>
      </c>
      <c r="D107" s="313">
        <v>2</v>
      </c>
      <c r="E107" s="113">
        <v>2</v>
      </c>
      <c r="F107" s="321">
        <v>6300000</v>
      </c>
      <c r="G107" s="321">
        <v>6930000</v>
      </c>
      <c r="H107" s="322">
        <v>7500000</v>
      </c>
      <c r="I107" s="321">
        <v>9800000</v>
      </c>
      <c r="J107" s="306" t="s">
        <v>40</v>
      </c>
    </row>
    <row r="108" spans="1:10" s="296" customFormat="1" x14ac:dyDescent="0.3">
      <c r="A108" s="295"/>
      <c r="B108" s="811" t="s">
        <v>3</v>
      </c>
      <c r="C108" s="811"/>
      <c r="D108" s="811"/>
      <c r="E108" s="811"/>
      <c r="F108" s="811" t="s">
        <v>4</v>
      </c>
      <c r="G108" s="811"/>
      <c r="H108" s="811"/>
      <c r="I108" s="811"/>
      <c r="J108" s="811"/>
    </row>
    <row r="109" spans="1:10" s="296" customFormat="1" x14ac:dyDescent="0.3">
      <c r="A109" s="297"/>
      <c r="B109" s="812"/>
      <c r="C109" s="812"/>
      <c r="D109" s="812"/>
      <c r="E109" s="812"/>
      <c r="F109" s="812"/>
      <c r="G109" s="812"/>
      <c r="H109" s="812"/>
      <c r="I109" s="812"/>
      <c r="J109" s="813"/>
    </row>
    <row r="110" spans="1:10" s="302" customFormat="1" ht="39" x14ac:dyDescent="0.3">
      <c r="A110" s="298"/>
      <c r="B110" s="299" t="s">
        <v>9</v>
      </c>
      <c r="C110" s="300" t="s">
        <v>2</v>
      </c>
      <c r="D110" s="299" t="s">
        <v>10</v>
      </c>
      <c r="E110" s="299" t="s">
        <v>11</v>
      </c>
      <c r="F110" s="299" t="s">
        <v>13</v>
      </c>
      <c r="G110" s="299" t="s">
        <v>14</v>
      </c>
      <c r="H110" s="299" t="s">
        <v>15</v>
      </c>
      <c r="I110" s="299" t="s">
        <v>16</v>
      </c>
      <c r="J110" s="301" t="s">
        <v>12</v>
      </c>
    </row>
    <row r="111" spans="1:10" s="114" customFormat="1" ht="66.75" customHeight="1" x14ac:dyDescent="0.2">
      <c r="A111" s="190">
        <f>A107+1</f>
        <v>53</v>
      </c>
      <c r="B111" s="96" t="s">
        <v>464</v>
      </c>
      <c r="C111" s="113">
        <v>3.2</v>
      </c>
      <c r="D111" s="313">
        <v>2</v>
      </c>
      <c r="E111" s="113">
        <v>2</v>
      </c>
      <c r="F111" s="321">
        <v>6300000</v>
      </c>
      <c r="G111" s="321">
        <v>6930000</v>
      </c>
      <c r="H111" s="322">
        <v>7500000</v>
      </c>
      <c r="I111" s="321">
        <v>9800000</v>
      </c>
      <c r="J111" s="306" t="s">
        <v>40</v>
      </c>
    </row>
    <row r="112" spans="1:10" s="114" customFormat="1" ht="66" customHeight="1" x14ac:dyDescent="0.2">
      <c r="A112" s="190">
        <f t="shared" si="3"/>
        <v>54</v>
      </c>
      <c r="B112" s="96" t="s">
        <v>86</v>
      </c>
      <c r="C112" s="113">
        <v>3.2</v>
      </c>
      <c r="D112" s="313">
        <v>2</v>
      </c>
      <c r="E112" s="113">
        <v>2</v>
      </c>
      <c r="F112" s="321">
        <v>6500000</v>
      </c>
      <c r="G112" s="321">
        <v>7150000</v>
      </c>
      <c r="H112" s="322">
        <v>8500000</v>
      </c>
      <c r="I112" s="321">
        <v>9800000</v>
      </c>
      <c r="J112" s="306" t="s">
        <v>40</v>
      </c>
    </row>
    <row r="113" spans="1:10" s="114" customFormat="1" ht="61.5" customHeight="1" x14ac:dyDescent="0.2">
      <c r="A113" s="190">
        <f t="shared" si="3"/>
        <v>55</v>
      </c>
      <c r="B113" s="96" t="s">
        <v>105</v>
      </c>
      <c r="C113" s="113">
        <v>3.2</v>
      </c>
      <c r="D113" s="313">
        <v>2</v>
      </c>
      <c r="E113" s="113">
        <v>2</v>
      </c>
      <c r="F113" s="321">
        <v>7200000</v>
      </c>
      <c r="G113" s="321">
        <v>8200000</v>
      </c>
      <c r="H113" s="322">
        <v>8600000</v>
      </c>
      <c r="I113" s="321">
        <v>9800000</v>
      </c>
      <c r="J113" s="306" t="s">
        <v>40</v>
      </c>
    </row>
    <row r="114" spans="1:10" s="114" customFormat="1" ht="62.25" customHeight="1" x14ac:dyDescent="0.2">
      <c r="A114" s="190">
        <f t="shared" si="3"/>
        <v>56</v>
      </c>
      <c r="B114" s="96" t="s">
        <v>87</v>
      </c>
      <c r="C114" s="113">
        <v>3.2</v>
      </c>
      <c r="D114" s="313">
        <v>2</v>
      </c>
      <c r="E114" s="113">
        <v>2</v>
      </c>
      <c r="F114" s="321">
        <v>8200000</v>
      </c>
      <c r="G114" s="321">
        <v>8600000</v>
      </c>
      <c r="H114" s="322">
        <v>9800000</v>
      </c>
      <c r="I114" s="321">
        <v>9800000</v>
      </c>
      <c r="J114" s="306" t="s">
        <v>40</v>
      </c>
    </row>
    <row r="115" spans="1:10" s="114" customFormat="1" ht="58.5" x14ac:dyDescent="0.2">
      <c r="A115" s="190">
        <f t="shared" si="3"/>
        <v>57</v>
      </c>
      <c r="B115" s="96" t="s">
        <v>106</v>
      </c>
      <c r="C115" s="113">
        <v>3.2</v>
      </c>
      <c r="D115" s="313">
        <v>2</v>
      </c>
      <c r="E115" s="113">
        <v>2</v>
      </c>
      <c r="F115" s="321">
        <v>7200000</v>
      </c>
      <c r="G115" s="321">
        <v>8200000</v>
      </c>
      <c r="H115" s="322">
        <v>8600000</v>
      </c>
      <c r="I115" s="321">
        <v>9800000</v>
      </c>
      <c r="J115" s="306" t="s">
        <v>40</v>
      </c>
    </row>
    <row r="116" spans="1:10" s="114" customFormat="1" ht="58.5" x14ac:dyDescent="0.2">
      <c r="A116" s="190">
        <f t="shared" si="3"/>
        <v>58</v>
      </c>
      <c r="B116" s="96" t="s">
        <v>107</v>
      </c>
      <c r="C116" s="113">
        <v>3.2</v>
      </c>
      <c r="D116" s="313">
        <v>2</v>
      </c>
      <c r="E116" s="113">
        <v>2</v>
      </c>
      <c r="F116" s="321">
        <v>9800000</v>
      </c>
      <c r="G116" s="321">
        <v>9800000</v>
      </c>
      <c r="H116" s="322">
        <v>9800000</v>
      </c>
      <c r="I116" s="321">
        <v>9800000</v>
      </c>
      <c r="J116" s="306" t="s">
        <v>40</v>
      </c>
    </row>
    <row r="117" spans="1:10" s="421" customFormat="1" x14ac:dyDescent="0.3">
      <c r="A117" s="295"/>
      <c r="B117" s="811" t="s">
        <v>3</v>
      </c>
      <c r="C117" s="811"/>
      <c r="D117" s="811"/>
      <c r="E117" s="811"/>
      <c r="F117" s="811" t="s">
        <v>4</v>
      </c>
      <c r="G117" s="811"/>
      <c r="H117" s="811"/>
      <c r="I117" s="811"/>
      <c r="J117" s="811"/>
    </row>
    <row r="118" spans="1:10" s="421" customFormat="1" x14ac:dyDescent="0.3">
      <c r="A118" s="297"/>
      <c r="B118" s="812"/>
      <c r="C118" s="812"/>
      <c r="D118" s="812"/>
      <c r="E118" s="812"/>
      <c r="F118" s="812"/>
      <c r="G118" s="812"/>
      <c r="H118" s="812"/>
      <c r="I118" s="812"/>
      <c r="J118" s="813"/>
    </row>
    <row r="119" spans="1:10" s="423" customFormat="1" ht="39" x14ac:dyDescent="0.3">
      <c r="A119" s="298"/>
      <c r="B119" s="299" t="s">
        <v>9</v>
      </c>
      <c r="C119" s="300" t="s">
        <v>2</v>
      </c>
      <c r="D119" s="299" t="s">
        <v>10</v>
      </c>
      <c r="E119" s="299" t="s">
        <v>11</v>
      </c>
      <c r="F119" s="299" t="s">
        <v>13</v>
      </c>
      <c r="G119" s="299" t="s">
        <v>14</v>
      </c>
      <c r="H119" s="299" t="s">
        <v>15</v>
      </c>
      <c r="I119" s="299" t="s">
        <v>16</v>
      </c>
      <c r="J119" s="301" t="s">
        <v>12</v>
      </c>
    </row>
    <row r="120" spans="1:10" s="114" customFormat="1" ht="63" customHeight="1" x14ac:dyDescent="0.2">
      <c r="A120" s="190">
        <f>A116+1</f>
        <v>59</v>
      </c>
      <c r="B120" s="96" t="s">
        <v>108</v>
      </c>
      <c r="C120" s="113">
        <v>3.2</v>
      </c>
      <c r="D120" s="313">
        <v>2</v>
      </c>
      <c r="E120" s="113">
        <v>2</v>
      </c>
      <c r="F120" s="321">
        <v>9800000</v>
      </c>
      <c r="G120" s="321">
        <v>9800000</v>
      </c>
      <c r="H120" s="322">
        <v>9800000</v>
      </c>
      <c r="I120" s="321">
        <v>9800000</v>
      </c>
      <c r="J120" s="306" t="s">
        <v>40</v>
      </c>
    </row>
    <row r="121" spans="1:10" s="114" customFormat="1" ht="66.75" customHeight="1" x14ac:dyDescent="0.2">
      <c r="A121" s="190">
        <f>A120+1</f>
        <v>60</v>
      </c>
      <c r="B121" s="96" t="s">
        <v>109</v>
      </c>
      <c r="C121" s="113">
        <v>3.2</v>
      </c>
      <c r="D121" s="313">
        <v>2</v>
      </c>
      <c r="E121" s="113">
        <v>2</v>
      </c>
      <c r="F121" s="321">
        <v>9800000</v>
      </c>
      <c r="G121" s="321">
        <v>9800000</v>
      </c>
      <c r="H121" s="322">
        <v>9800000</v>
      </c>
      <c r="I121" s="330" t="s">
        <v>41</v>
      </c>
      <c r="J121" s="306" t="s">
        <v>40</v>
      </c>
    </row>
    <row r="122" spans="1:10" s="114" customFormat="1" ht="66.75" customHeight="1" x14ac:dyDescent="0.2">
      <c r="A122" s="190">
        <f t="shared" si="3"/>
        <v>61</v>
      </c>
      <c r="B122" s="96" t="s">
        <v>110</v>
      </c>
      <c r="C122" s="113">
        <v>3.2</v>
      </c>
      <c r="D122" s="313">
        <v>2</v>
      </c>
      <c r="E122" s="113">
        <v>2</v>
      </c>
      <c r="F122" s="321">
        <v>9800000</v>
      </c>
      <c r="G122" s="321">
        <v>9800000</v>
      </c>
      <c r="H122" s="322">
        <v>9800000</v>
      </c>
      <c r="I122" s="321">
        <v>9800000</v>
      </c>
      <c r="J122" s="306" t="s">
        <v>40</v>
      </c>
    </row>
    <row r="123" spans="1:10" s="114" customFormat="1" ht="68.25" customHeight="1" x14ac:dyDescent="0.2">
      <c r="A123" s="190">
        <f t="shared" si="3"/>
        <v>62</v>
      </c>
      <c r="B123" s="96" t="s">
        <v>88</v>
      </c>
      <c r="C123" s="113">
        <v>3.2</v>
      </c>
      <c r="D123" s="313">
        <v>2</v>
      </c>
      <c r="E123" s="113">
        <v>2</v>
      </c>
      <c r="F123" s="321">
        <v>9800000</v>
      </c>
      <c r="G123" s="321">
        <v>9800000</v>
      </c>
      <c r="H123" s="322">
        <v>9800000</v>
      </c>
      <c r="I123" s="321">
        <v>9800000</v>
      </c>
      <c r="J123" s="306" t="s">
        <v>40</v>
      </c>
    </row>
    <row r="124" spans="1:10" s="114" customFormat="1" ht="58.5" x14ac:dyDescent="0.2">
      <c r="A124" s="190">
        <f t="shared" si="3"/>
        <v>63</v>
      </c>
      <c r="B124" s="96" t="s">
        <v>111</v>
      </c>
      <c r="C124" s="113">
        <v>3.2</v>
      </c>
      <c r="D124" s="313">
        <v>2</v>
      </c>
      <c r="E124" s="113">
        <v>2</v>
      </c>
      <c r="F124" s="321">
        <v>9800000</v>
      </c>
      <c r="G124" s="321">
        <v>9800000</v>
      </c>
      <c r="H124" s="328" t="s">
        <v>41</v>
      </c>
      <c r="I124" s="330" t="s">
        <v>41</v>
      </c>
      <c r="J124" s="306" t="s">
        <v>40</v>
      </c>
    </row>
    <row r="125" spans="1:10" s="114" customFormat="1" ht="66.75" customHeight="1" x14ac:dyDescent="0.2">
      <c r="A125" s="190">
        <f t="shared" si="3"/>
        <v>64</v>
      </c>
      <c r="B125" s="96" t="s">
        <v>89</v>
      </c>
      <c r="C125" s="113">
        <v>3.2</v>
      </c>
      <c r="D125" s="313">
        <v>2</v>
      </c>
      <c r="E125" s="113">
        <v>2</v>
      </c>
      <c r="F125" s="321">
        <v>9800000</v>
      </c>
      <c r="G125" s="321">
        <v>9800000</v>
      </c>
      <c r="H125" s="322">
        <v>9800000</v>
      </c>
      <c r="I125" s="321">
        <v>9800000</v>
      </c>
      <c r="J125" s="306" t="s">
        <v>40</v>
      </c>
    </row>
    <row r="126" spans="1:10" s="421" customFormat="1" x14ac:dyDescent="0.3">
      <c r="A126" s="413"/>
      <c r="B126" s="814" t="s">
        <v>3</v>
      </c>
      <c r="C126" s="814"/>
      <c r="D126" s="814"/>
      <c r="E126" s="814"/>
      <c r="F126" s="814" t="s">
        <v>4</v>
      </c>
      <c r="G126" s="814"/>
      <c r="H126" s="814"/>
      <c r="I126" s="814"/>
      <c r="J126" s="814"/>
    </row>
    <row r="127" spans="1:10" s="421" customFormat="1" x14ac:dyDescent="0.3">
      <c r="A127" s="414"/>
      <c r="B127" s="815"/>
      <c r="C127" s="815"/>
      <c r="D127" s="815"/>
      <c r="E127" s="815"/>
      <c r="F127" s="815"/>
      <c r="G127" s="815"/>
      <c r="H127" s="815"/>
      <c r="I127" s="815"/>
      <c r="J127" s="816"/>
    </row>
    <row r="128" spans="1:10" s="423" customFormat="1" ht="39" x14ac:dyDescent="0.3">
      <c r="A128" s="424"/>
      <c r="B128" s="425" t="s">
        <v>9</v>
      </c>
      <c r="C128" s="426" t="s">
        <v>2</v>
      </c>
      <c r="D128" s="425" t="s">
        <v>10</v>
      </c>
      <c r="E128" s="425" t="s">
        <v>11</v>
      </c>
      <c r="F128" s="425" t="s">
        <v>13</v>
      </c>
      <c r="G128" s="425" t="s">
        <v>14</v>
      </c>
      <c r="H128" s="425" t="s">
        <v>15</v>
      </c>
      <c r="I128" s="425" t="s">
        <v>16</v>
      </c>
      <c r="J128" s="427" t="s">
        <v>12</v>
      </c>
    </row>
    <row r="129" spans="1:10" s="114" customFormat="1" ht="62.25" customHeight="1" x14ac:dyDescent="0.2">
      <c r="A129" s="190">
        <f>A125+1</f>
        <v>65</v>
      </c>
      <c r="B129" s="96" t="s">
        <v>112</v>
      </c>
      <c r="C129" s="113">
        <v>3.2</v>
      </c>
      <c r="D129" s="313">
        <v>2</v>
      </c>
      <c r="E129" s="113">
        <v>2</v>
      </c>
      <c r="F129" s="321">
        <v>7200000</v>
      </c>
      <c r="G129" s="321">
        <v>9800000</v>
      </c>
      <c r="H129" s="322">
        <v>9800000</v>
      </c>
      <c r="I129" s="330" t="s">
        <v>41</v>
      </c>
      <c r="J129" s="306" t="s">
        <v>40</v>
      </c>
    </row>
    <row r="130" spans="1:10" s="114" customFormat="1" ht="39" x14ac:dyDescent="0.2">
      <c r="A130" s="190">
        <f>A129+1</f>
        <v>66</v>
      </c>
      <c r="B130" s="96" t="s">
        <v>90</v>
      </c>
      <c r="C130" s="113">
        <v>3.2</v>
      </c>
      <c r="D130" s="313">
        <v>2</v>
      </c>
      <c r="E130" s="113">
        <v>2</v>
      </c>
      <c r="F130" s="321">
        <v>7200000</v>
      </c>
      <c r="G130" s="321">
        <v>9800000</v>
      </c>
      <c r="H130" s="322">
        <v>9800000</v>
      </c>
      <c r="I130" s="321">
        <v>9800000</v>
      </c>
      <c r="J130" s="306" t="s">
        <v>40</v>
      </c>
    </row>
    <row r="131" spans="1:10" s="114" customFormat="1" ht="58.5" x14ac:dyDescent="0.2">
      <c r="A131" s="190">
        <f t="shared" si="3"/>
        <v>67</v>
      </c>
      <c r="B131" s="96" t="s">
        <v>113</v>
      </c>
      <c r="C131" s="113">
        <v>3.2</v>
      </c>
      <c r="D131" s="313">
        <v>2</v>
      </c>
      <c r="E131" s="113">
        <v>2</v>
      </c>
      <c r="F131" s="321">
        <v>7200000</v>
      </c>
      <c r="G131" s="321">
        <v>9800000</v>
      </c>
      <c r="H131" s="322">
        <v>9800000</v>
      </c>
      <c r="I131" s="321">
        <v>9800000</v>
      </c>
      <c r="J131" s="306" t="s">
        <v>40</v>
      </c>
    </row>
    <row r="132" spans="1:10" s="114" customFormat="1" ht="39" x14ac:dyDescent="0.2">
      <c r="A132" s="190">
        <f t="shared" si="3"/>
        <v>68</v>
      </c>
      <c r="B132" s="96" t="s">
        <v>91</v>
      </c>
      <c r="C132" s="113">
        <v>3.2</v>
      </c>
      <c r="D132" s="313">
        <v>2</v>
      </c>
      <c r="E132" s="113">
        <v>2</v>
      </c>
      <c r="F132" s="321">
        <v>7200000</v>
      </c>
      <c r="G132" s="321">
        <v>9800000</v>
      </c>
      <c r="H132" s="322">
        <v>9800000</v>
      </c>
      <c r="I132" s="330" t="s">
        <v>41</v>
      </c>
      <c r="J132" s="306" t="s">
        <v>40</v>
      </c>
    </row>
    <row r="133" spans="1:10" s="114" customFormat="1" ht="58.5" x14ac:dyDescent="0.2">
      <c r="A133" s="190">
        <f t="shared" si="3"/>
        <v>69</v>
      </c>
      <c r="B133" s="96" t="s">
        <v>92</v>
      </c>
      <c r="C133" s="113">
        <v>3.2</v>
      </c>
      <c r="D133" s="313">
        <v>2</v>
      </c>
      <c r="E133" s="113">
        <v>2</v>
      </c>
      <c r="F133" s="321">
        <v>9800000</v>
      </c>
      <c r="G133" s="321">
        <v>9800000</v>
      </c>
      <c r="H133" s="322">
        <v>9800000</v>
      </c>
      <c r="I133" s="330" t="s">
        <v>41</v>
      </c>
      <c r="J133" s="306" t="s">
        <v>40</v>
      </c>
    </row>
    <row r="134" spans="1:10" s="114" customFormat="1" ht="39" x14ac:dyDescent="0.2">
      <c r="A134" s="190">
        <f t="shared" si="3"/>
        <v>70</v>
      </c>
      <c r="B134" s="96" t="s">
        <v>114</v>
      </c>
      <c r="C134" s="113">
        <v>3.2</v>
      </c>
      <c r="D134" s="313">
        <v>2</v>
      </c>
      <c r="E134" s="113">
        <v>2</v>
      </c>
      <c r="F134" s="321">
        <v>9800000</v>
      </c>
      <c r="G134" s="321">
        <v>9800000</v>
      </c>
      <c r="H134" s="322">
        <v>9800000</v>
      </c>
      <c r="I134" s="330" t="s">
        <v>41</v>
      </c>
      <c r="J134" s="306" t="s">
        <v>40</v>
      </c>
    </row>
    <row r="135" spans="1:10" s="114" customFormat="1" ht="58.5" x14ac:dyDescent="0.2">
      <c r="A135" s="190">
        <f t="shared" si="3"/>
        <v>71</v>
      </c>
      <c r="B135" s="96" t="s">
        <v>115</v>
      </c>
      <c r="C135" s="113">
        <v>3.2</v>
      </c>
      <c r="D135" s="313">
        <v>2</v>
      </c>
      <c r="E135" s="113">
        <v>2</v>
      </c>
      <c r="F135" s="321">
        <v>8500000</v>
      </c>
      <c r="G135" s="321">
        <v>8500000</v>
      </c>
      <c r="H135" s="328" t="s">
        <v>41</v>
      </c>
      <c r="I135" s="330" t="s">
        <v>41</v>
      </c>
      <c r="J135" s="306" t="s">
        <v>40</v>
      </c>
    </row>
    <row r="136" spans="1:10" s="114" customFormat="1" ht="58.5" x14ac:dyDescent="0.2">
      <c r="A136" s="190">
        <f t="shared" si="3"/>
        <v>72</v>
      </c>
      <c r="B136" s="96" t="s">
        <v>93</v>
      </c>
      <c r="C136" s="113">
        <v>3.2</v>
      </c>
      <c r="D136" s="313">
        <v>2</v>
      </c>
      <c r="E136" s="113">
        <v>2</v>
      </c>
      <c r="F136" s="321">
        <v>9800000</v>
      </c>
      <c r="G136" s="321">
        <v>9800000</v>
      </c>
      <c r="H136" s="322">
        <v>9800000</v>
      </c>
      <c r="I136" s="330" t="s">
        <v>41</v>
      </c>
      <c r="J136" s="306" t="s">
        <v>40</v>
      </c>
    </row>
    <row r="137" spans="1:10" s="421" customFormat="1" x14ac:dyDescent="0.3">
      <c r="A137" s="413"/>
      <c r="B137" s="814" t="s">
        <v>3</v>
      </c>
      <c r="C137" s="814"/>
      <c r="D137" s="814"/>
      <c r="E137" s="814"/>
      <c r="F137" s="814" t="s">
        <v>4</v>
      </c>
      <c r="G137" s="814"/>
      <c r="H137" s="814"/>
      <c r="I137" s="814"/>
      <c r="J137" s="814"/>
    </row>
    <row r="138" spans="1:10" s="421" customFormat="1" x14ac:dyDescent="0.3">
      <c r="A138" s="414"/>
      <c r="B138" s="815"/>
      <c r="C138" s="815"/>
      <c r="D138" s="815"/>
      <c r="E138" s="815"/>
      <c r="F138" s="815"/>
      <c r="G138" s="815"/>
      <c r="H138" s="815"/>
      <c r="I138" s="815"/>
      <c r="J138" s="816"/>
    </row>
    <row r="139" spans="1:10" s="423" customFormat="1" ht="39" x14ac:dyDescent="0.3">
      <c r="A139" s="424"/>
      <c r="B139" s="425" t="s">
        <v>9</v>
      </c>
      <c r="C139" s="426" t="s">
        <v>2</v>
      </c>
      <c r="D139" s="425" t="s">
        <v>10</v>
      </c>
      <c r="E139" s="425" t="s">
        <v>11</v>
      </c>
      <c r="F139" s="425" t="s">
        <v>13</v>
      </c>
      <c r="G139" s="425" t="s">
        <v>14</v>
      </c>
      <c r="H139" s="425" t="s">
        <v>15</v>
      </c>
      <c r="I139" s="425" t="s">
        <v>16</v>
      </c>
      <c r="J139" s="427" t="s">
        <v>12</v>
      </c>
    </row>
    <row r="140" spans="1:10" s="114" customFormat="1" ht="58.5" x14ac:dyDescent="0.2">
      <c r="A140" s="190">
        <f>A136+1</f>
        <v>73</v>
      </c>
      <c r="B140" s="96" t="s">
        <v>116</v>
      </c>
      <c r="C140" s="113">
        <v>3.2</v>
      </c>
      <c r="D140" s="313">
        <v>2</v>
      </c>
      <c r="E140" s="113">
        <v>2</v>
      </c>
      <c r="F140" s="321">
        <v>9800000</v>
      </c>
      <c r="G140" s="321">
        <v>9800000</v>
      </c>
      <c r="H140" s="322">
        <v>9800000</v>
      </c>
      <c r="I140" s="321">
        <v>9800000</v>
      </c>
      <c r="J140" s="306" t="s">
        <v>40</v>
      </c>
    </row>
    <row r="141" spans="1:10" s="114" customFormat="1" ht="65.25" customHeight="1" x14ac:dyDescent="0.2">
      <c r="A141" s="190">
        <f>A140+1</f>
        <v>74</v>
      </c>
      <c r="B141" s="96" t="s">
        <v>117</v>
      </c>
      <c r="C141" s="113">
        <v>3.2</v>
      </c>
      <c r="D141" s="313">
        <v>2</v>
      </c>
      <c r="E141" s="113">
        <v>2</v>
      </c>
      <c r="F141" s="321">
        <v>9800000</v>
      </c>
      <c r="G141" s="321">
        <v>9800000</v>
      </c>
      <c r="H141" s="322">
        <v>9800000</v>
      </c>
      <c r="I141" s="330" t="s">
        <v>41</v>
      </c>
      <c r="J141" s="306" t="s">
        <v>40</v>
      </c>
    </row>
    <row r="142" spans="1:10" s="114" customFormat="1" ht="67.5" customHeight="1" x14ac:dyDescent="0.2">
      <c r="A142" s="190">
        <f t="shared" si="3"/>
        <v>75</v>
      </c>
      <c r="B142" s="96" t="s">
        <v>118</v>
      </c>
      <c r="C142" s="113">
        <v>3.2</v>
      </c>
      <c r="D142" s="313">
        <v>2</v>
      </c>
      <c r="E142" s="113">
        <v>2</v>
      </c>
      <c r="F142" s="321">
        <v>9800000</v>
      </c>
      <c r="G142" s="321">
        <v>9800000</v>
      </c>
      <c r="H142" s="322">
        <v>9800000</v>
      </c>
      <c r="I142" s="321">
        <v>9800000</v>
      </c>
      <c r="J142" s="306" t="s">
        <v>40</v>
      </c>
    </row>
    <row r="143" spans="1:10" s="114" customFormat="1" ht="57" customHeight="1" x14ac:dyDescent="0.2">
      <c r="A143" s="190">
        <f t="shared" si="3"/>
        <v>76</v>
      </c>
      <c r="B143" s="96" t="s">
        <v>119</v>
      </c>
      <c r="C143" s="113">
        <v>3.2</v>
      </c>
      <c r="D143" s="313">
        <v>2</v>
      </c>
      <c r="E143" s="113">
        <v>2</v>
      </c>
      <c r="F143" s="321">
        <v>9800000</v>
      </c>
      <c r="G143" s="321">
        <v>9800000</v>
      </c>
      <c r="H143" s="322">
        <v>9800000</v>
      </c>
      <c r="I143" s="321">
        <v>9800000</v>
      </c>
      <c r="J143" s="306" t="s">
        <v>40</v>
      </c>
    </row>
    <row r="144" spans="1:10" s="114" customFormat="1" ht="58.5" x14ac:dyDescent="0.2">
      <c r="A144" s="190">
        <f t="shared" si="3"/>
        <v>77</v>
      </c>
      <c r="B144" s="96" t="s">
        <v>94</v>
      </c>
      <c r="C144" s="113">
        <v>3.2</v>
      </c>
      <c r="D144" s="313">
        <v>2</v>
      </c>
      <c r="E144" s="113">
        <v>2</v>
      </c>
      <c r="F144" s="321">
        <v>9800000</v>
      </c>
      <c r="G144" s="321">
        <v>9800000</v>
      </c>
      <c r="H144" s="322">
        <v>9800000</v>
      </c>
      <c r="I144" s="321">
        <v>9800000</v>
      </c>
      <c r="J144" s="306" t="s">
        <v>40</v>
      </c>
    </row>
    <row r="145" spans="1:10" s="114" customFormat="1" ht="58.5" x14ac:dyDescent="0.2">
      <c r="A145" s="190">
        <f t="shared" si="3"/>
        <v>78</v>
      </c>
      <c r="B145" s="96" t="s">
        <v>120</v>
      </c>
      <c r="C145" s="113">
        <v>3.2</v>
      </c>
      <c r="D145" s="313">
        <v>2</v>
      </c>
      <c r="E145" s="113">
        <v>2</v>
      </c>
      <c r="F145" s="321">
        <v>9800000</v>
      </c>
      <c r="G145" s="321">
        <v>9800000</v>
      </c>
      <c r="H145" s="322">
        <v>9800000</v>
      </c>
      <c r="I145" s="321">
        <v>9800000</v>
      </c>
      <c r="J145" s="306" t="s">
        <v>40</v>
      </c>
    </row>
    <row r="146" spans="1:10" s="114" customFormat="1" ht="58.5" x14ac:dyDescent="0.2">
      <c r="A146" s="190">
        <f t="shared" si="3"/>
        <v>79</v>
      </c>
      <c r="B146" s="96" t="s">
        <v>121</v>
      </c>
      <c r="C146" s="113">
        <v>3.2</v>
      </c>
      <c r="D146" s="313">
        <v>2</v>
      </c>
      <c r="E146" s="113">
        <v>2</v>
      </c>
      <c r="F146" s="321">
        <v>9800000</v>
      </c>
      <c r="G146" s="321">
        <v>9800000</v>
      </c>
      <c r="H146" s="322">
        <v>9800000</v>
      </c>
      <c r="I146" s="321">
        <v>9800000</v>
      </c>
      <c r="J146" s="306" t="s">
        <v>40</v>
      </c>
    </row>
    <row r="147" spans="1:10" s="421" customFormat="1" x14ac:dyDescent="0.3">
      <c r="A147" s="295"/>
      <c r="B147" s="811" t="s">
        <v>3</v>
      </c>
      <c r="C147" s="811"/>
      <c r="D147" s="811"/>
      <c r="E147" s="811"/>
      <c r="F147" s="811" t="s">
        <v>4</v>
      </c>
      <c r="G147" s="811"/>
      <c r="H147" s="811"/>
      <c r="I147" s="811"/>
      <c r="J147" s="811"/>
    </row>
    <row r="148" spans="1:10" s="421" customFormat="1" x14ac:dyDescent="0.3">
      <c r="A148" s="297"/>
      <c r="B148" s="812"/>
      <c r="C148" s="812"/>
      <c r="D148" s="812"/>
      <c r="E148" s="812"/>
      <c r="F148" s="812"/>
      <c r="G148" s="812"/>
      <c r="H148" s="812"/>
      <c r="I148" s="812"/>
      <c r="J148" s="813"/>
    </row>
    <row r="149" spans="1:10" s="423" customFormat="1" ht="39" x14ac:dyDescent="0.3">
      <c r="A149" s="298"/>
      <c r="B149" s="299" t="s">
        <v>9</v>
      </c>
      <c r="C149" s="300" t="s">
        <v>2</v>
      </c>
      <c r="D149" s="299" t="s">
        <v>10</v>
      </c>
      <c r="E149" s="299" t="s">
        <v>11</v>
      </c>
      <c r="F149" s="299" t="s">
        <v>13</v>
      </c>
      <c r="G149" s="299" t="s">
        <v>14</v>
      </c>
      <c r="H149" s="299" t="s">
        <v>15</v>
      </c>
      <c r="I149" s="299" t="s">
        <v>16</v>
      </c>
      <c r="J149" s="301" t="s">
        <v>12</v>
      </c>
    </row>
    <row r="150" spans="1:10" s="114" customFormat="1" ht="58.5" x14ac:dyDescent="0.2">
      <c r="A150" s="190">
        <f>A146+1</f>
        <v>80</v>
      </c>
      <c r="B150" s="96" t="s">
        <v>122</v>
      </c>
      <c r="C150" s="113">
        <v>3.2</v>
      </c>
      <c r="D150" s="313">
        <v>2</v>
      </c>
      <c r="E150" s="113">
        <v>2</v>
      </c>
      <c r="F150" s="321">
        <v>9800000</v>
      </c>
      <c r="G150" s="321">
        <v>9800000</v>
      </c>
      <c r="H150" s="322">
        <v>9800000</v>
      </c>
      <c r="I150" s="321">
        <v>9800000</v>
      </c>
      <c r="J150" s="306" t="s">
        <v>40</v>
      </c>
    </row>
    <row r="151" spans="1:10" s="114" customFormat="1" ht="58.5" x14ac:dyDescent="0.2">
      <c r="A151" s="190">
        <f t="shared" si="3"/>
        <v>81</v>
      </c>
      <c r="B151" s="96" t="s">
        <v>95</v>
      </c>
      <c r="C151" s="113">
        <v>3.2</v>
      </c>
      <c r="D151" s="313">
        <v>2</v>
      </c>
      <c r="E151" s="113">
        <v>2</v>
      </c>
      <c r="F151" s="321">
        <v>9800000</v>
      </c>
      <c r="G151" s="321">
        <v>9800000</v>
      </c>
      <c r="H151" s="322">
        <v>9800000</v>
      </c>
      <c r="I151" s="321">
        <v>9800000</v>
      </c>
      <c r="J151" s="306" t="s">
        <v>40</v>
      </c>
    </row>
    <row r="152" spans="1:10" s="114" customFormat="1" ht="58.5" x14ac:dyDescent="0.2">
      <c r="A152" s="190">
        <f t="shared" si="3"/>
        <v>82</v>
      </c>
      <c r="B152" s="96" t="s">
        <v>96</v>
      </c>
      <c r="C152" s="113">
        <v>3.2</v>
      </c>
      <c r="D152" s="313">
        <v>2</v>
      </c>
      <c r="E152" s="113">
        <v>2</v>
      </c>
      <c r="F152" s="321">
        <v>9800000</v>
      </c>
      <c r="G152" s="321">
        <v>9800000</v>
      </c>
      <c r="H152" s="322">
        <v>9800000</v>
      </c>
      <c r="I152" s="321">
        <v>9800000</v>
      </c>
      <c r="J152" s="306" t="s">
        <v>40</v>
      </c>
    </row>
    <row r="153" spans="1:10" s="114" customFormat="1" ht="58.5" x14ac:dyDescent="0.2">
      <c r="A153" s="190">
        <f t="shared" si="3"/>
        <v>83</v>
      </c>
      <c r="B153" s="96" t="s">
        <v>123</v>
      </c>
      <c r="C153" s="113">
        <v>3.2</v>
      </c>
      <c r="D153" s="313">
        <v>2</v>
      </c>
      <c r="E153" s="113">
        <v>2</v>
      </c>
      <c r="F153" s="321">
        <v>7200000</v>
      </c>
      <c r="G153" s="321">
        <v>9800000</v>
      </c>
      <c r="H153" s="322">
        <v>9800000</v>
      </c>
      <c r="I153" s="330" t="s">
        <v>41</v>
      </c>
      <c r="J153" s="306" t="s">
        <v>40</v>
      </c>
    </row>
    <row r="154" spans="1:10" s="114" customFormat="1" ht="58.5" x14ac:dyDescent="0.2">
      <c r="A154" s="190">
        <f t="shared" si="3"/>
        <v>84</v>
      </c>
      <c r="B154" s="96" t="s">
        <v>124</v>
      </c>
      <c r="C154" s="113">
        <v>3.2</v>
      </c>
      <c r="D154" s="313">
        <v>2</v>
      </c>
      <c r="E154" s="113">
        <v>2</v>
      </c>
      <c r="F154" s="321">
        <v>9800000</v>
      </c>
      <c r="G154" s="321">
        <v>9800000</v>
      </c>
      <c r="H154" s="322">
        <v>9800000</v>
      </c>
      <c r="I154" s="321">
        <v>9800000</v>
      </c>
      <c r="J154" s="306" t="s">
        <v>40</v>
      </c>
    </row>
    <row r="155" spans="1:10" s="114" customFormat="1" ht="58.5" x14ac:dyDescent="0.2">
      <c r="A155" s="190">
        <f t="shared" si="3"/>
        <v>85</v>
      </c>
      <c r="B155" s="96" t="s">
        <v>125</v>
      </c>
      <c r="C155" s="113">
        <v>3.2</v>
      </c>
      <c r="D155" s="313">
        <v>2</v>
      </c>
      <c r="E155" s="113">
        <v>2</v>
      </c>
      <c r="F155" s="321">
        <v>9800000</v>
      </c>
      <c r="G155" s="321">
        <v>9800000</v>
      </c>
      <c r="H155" s="322">
        <v>9800000</v>
      </c>
      <c r="I155" s="321">
        <v>9800000</v>
      </c>
      <c r="J155" s="306" t="s">
        <v>40</v>
      </c>
    </row>
    <row r="156" spans="1:10" s="114" customFormat="1" ht="58.5" x14ac:dyDescent="0.2">
      <c r="A156" s="190">
        <f t="shared" si="3"/>
        <v>86</v>
      </c>
      <c r="B156" s="96" t="s">
        <v>126</v>
      </c>
      <c r="C156" s="113">
        <v>3.2</v>
      </c>
      <c r="D156" s="313">
        <v>2</v>
      </c>
      <c r="E156" s="113">
        <v>2</v>
      </c>
      <c r="F156" s="321">
        <v>9800000</v>
      </c>
      <c r="G156" s="321">
        <v>9800000</v>
      </c>
      <c r="H156" s="322">
        <v>9800000</v>
      </c>
      <c r="I156" s="321">
        <v>9800000</v>
      </c>
      <c r="J156" s="306" t="s">
        <v>40</v>
      </c>
    </row>
    <row r="157" spans="1:10" s="421" customFormat="1" x14ac:dyDescent="0.3">
      <c r="A157" s="413"/>
      <c r="B157" s="814" t="s">
        <v>3</v>
      </c>
      <c r="C157" s="814"/>
      <c r="D157" s="814"/>
      <c r="E157" s="814"/>
      <c r="F157" s="814" t="s">
        <v>4</v>
      </c>
      <c r="G157" s="814"/>
      <c r="H157" s="814"/>
      <c r="I157" s="814"/>
      <c r="J157" s="814"/>
    </row>
    <row r="158" spans="1:10" s="421" customFormat="1" x14ac:dyDescent="0.3">
      <c r="A158" s="414"/>
      <c r="B158" s="815"/>
      <c r="C158" s="815"/>
      <c r="D158" s="815"/>
      <c r="E158" s="815"/>
      <c r="F158" s="815"/>
      <c r="G158" s="815"/>
      <c r="H158" s="815"/>
      <c r="I158" s="815"/>
      <c r="J158" s="816"/>
    </row>
    <row r="159" spans="1:10" s="423" customFormat="1" ht="39" x14ac:dyDescent="0.3">
      <c r="A159" s="424"/>
      <c r="B159" s="425" t="s">
        <v>9</v>
      </c>
      <c r="C159" s="426" t="s">
        <v>2</v>
      </c>
      <c r="D159" s="425" t="s">
        <v>10</v>
      </c>
      <c r="E159" s="425" t="s">
        <v>11</v>
      </c>
      <c r="F159" s="425" t="s">
        <v>13</v>
      </c>
      <c r="G159" s="425" t="s">
        <v>14</v>
      </c>
      <c r="H159" s="425" t="s">
        <v>15</v>
      </c>
      <c r="I159" s="425" t="s">
        <v>16</v>
      </c>
      <c r="J159" s="427" t="s">
        <v>12</v>
      </c>
    </row>
    <row r="160" spans="1:10" s="114" customFormat="1" ht="39" x14ac:dyDescent="0.2">
      <c r="A160" s="190">
        <f>A156+1</f>
        <v>87</v>
      </c>
      <c r="B160" s="96" t="s">
        <v>127</v>
      </c>
      <c r="C160" s="113">
        <v>3.2</v>
      </c>
      <c r="D160" s="313">
        <v>2</v>
      </c>
      <c r="E160" s="113">
        <v>2</v>
      </c>
      <c r="F160" s="321">
        <v>9800000</v>
      </c>
      <c r="G160" s="321">
        <v>9800000</v>
      </c>
      <c r="H160" s="322">
        <v>9800000</v>
      </c>
      <c r="I160" s="321">
        <v>9800000</v>
      </c>
      <c r="J160" s="306" t="s">
        <v>40</v>
      </c>
    </row>
    <row r="161" spans="1:10" s="114" customFormat="1" ht="58.5" x14ac:dyDescent="0.2">
      <c r="A161" s="190">
        <f t="shared" si="3"/>
        <v>88</v>
      </c>
      <c r="B161" s="96" t="s">
        <v>128</v>
      </c>
      <c r="C161" s="113">
        <v>3.2</v>
      </c>
      <c r="D161" s="313">
        <v>2</v>
      </c>
      <c r="E161" s="113">
        <v>2</v>
      </c>
      <c r="F161" s="321">
        <v>9800000</v>
      </c>
      <c r="G161" s="321">
        <v>9800000</v>
      </c>
      <c r="H161" s="322">
        <v>9800000</v>
      </c>
      <c r="I161" s="321">
        <v>9800000</v>
      </c>
      <c r="J161" s="306" t="s">
        <v>40</v>
      </c>
    </row>
    <row r="162" spans="1:10" s="114" customFormat="1" ht="58.5" x14ac:dyDescent="0.2">
      <c r="A162" s="190">
        <f t="shared" si="3"/>
        <v>89</v>
      </c>
      <c r="B162" s="96" t="s">
        <v>97</v>
      </c>
      <c r="C162" s="113">
        <v>3.2</v>
      </c>
      <c r="D162" s="313">
        <v>2</v>
      </c>
      <c r="E162" s="113">
        <v>2</v>
      </c>
      <c r="F162" s="321">
        <v>9800000</v>
      </c>
      <c r="G162" s="321">
        <v>9800000</v>
      </c>
      <c r="H162" s="322">
        <v>9800000</v>
      </c>
      <c r="I162" s="321">
        <v>9800000</v>
      </c>
      <c r="J162" s="306" t="s">
        <v>40</v>
      </c>
    </row>
    <row r="163" spans="1:10" s="114" customFormat="1" ht="58.5" x14ac:dyDescent="0.2">
      <c r="A163" s="190">
        <f t="shared" si="3"/>
        <v>90</v>
      </c>
      <c r="B163" s="96" t="s">
        <v>98</v>
      </c>
      <c r="C163" s="113">
        <v>3.2</v>
      </c>
      <c r="D163" s="313">
        <v>2</v>
      </c>
      <c r="E163" s="113">
        <v>2</v>
      </c>
      <c r="F163" s="321">
        <v>4275000</v>
      </c>
      <c r="G163" s="321">
        <v>4275000</v>
      </c>
      <c r="H163" s="322">
        <v>4275000</v>
      </c>
      <c r="I163" s="321">
        <v>4275000</v>
      </c>
      <c r="J163" s="306" t="s">
        <v>40</v>
      </c>
    </row>
    <row r="164" spans="1:10" s="114" customFormat="1" ht="39" x14ac:dyDescent="0.2">
      <c r="A164" s="190">
        <f t="shared" si="3"/>
        <v>91</v>
      </c>
      <c r="B164" s="323" t="s">
        <v>99</v>
      </c>
      <c r="C164" s="113">
        <v>3.2</v>
      </c>
      <c r="D164" s="324">
        <v>2</v>
      </c>
      <c r="E164" s="239">
        <v>2</v>
      </c>
      <c r="F164" s="325">
        <v>3075000</v>
      </c>
      <c r="G164" s="325">
        <v>3075000</v>
      </c>
      <c r="H164" s="322">
        <v>3075000</v>
      </c>
      <c r="I164" s="325">
        <v>3075000</v>
      </c>
      <c r="J164" s="306" t="s">
        <v>40</v>
      </c>
    </row>
    <row r="165" spans="1:10" s="114" customFormat="1" ht="58.5" x14ac:dyDescent="0.2">
      <c r="A165" s="190">
        <f t="shared" si="3"/>
        <v>92</v>
      </c>
      <c r="B165" s="323" t="s">
        <v>100</v>
      </c>
      <c r="C165" s="113">
        <v>3.2</v>
      </c>
      <c r="D165" s="324">
        <v>2</v>
      </c>
      <c r="E165" s="239">
        <v>2</v>
      </c>
      <c r="F165" s="325">
        <v>8450000</v>
      </c>
      <c r="G165" s="325">
        <v>8450000</v>
      </c>
      <c r="H165" s="322">
        <v>8450000</v>
      </c>
      <c r="I165" s="325">
        <v>8450000</v>
      </c>
      <c r="J165" s="306" t="s">
        <v>40</v>
      </c>
    </row>
    <row r="166" spans="1:10" s="114" customFormat="1" ht="45.75" customHeight="1" x14ac:dyDescent="0.2">
      <c r="A166" s="190">
        <f t="shared" ref="A166:A253" si="4">A165+1</f>
        <v>93</v>
      </c>
      <c r="B166" s="323" t="s">
        <v>129</v>
      </c>
      <c r="C166" s="113">
        <v>3.2</v>
      </c>
      <c r="D166" s="324">
        <v>2</v>
      </c>
      <c r="E166" s="239">
        <v>2</v>
      </c>
      <c r="F166" s="325">
        <v>6995000</v>
      </c>
      <c r="G166" s="325">
        <v>6995000</v>
      </c>
      <c r="H166" s="322">
        <v>6995000</v>
      </c>
      <c r="I166" s="325">
        <v>6995000</v>
      </c>
      <c r="J166" s="306" t="s">
        <v>40</v>
      </c>
    </row>
    <row r="167" spans="1:10" s="114" customFormat="1" ht="46.5" customHeight="1" x14ac:dyDescent="0.2">
      <c r="A167" s="190">
        <f>A166+1</f>
        <v>94</v>
      </c>
      <c r="B167" s="323" t="s">
        <v>101</v>
      </c>
      <c r="C167" s="113">
        <v>3.2</v>
      </c>
      <c r="D167" s="324">
        <v>2</v>
      </c>
      <c r="E167" s="239">
        <v>2</v>
      </c>
      <c r="F167" s="325">
        <v>4300000</v>
      </c>
      <c r="G167" s="325">
        <v>4300000</v>
      </c>
      <c r="H167" s="322">
        <v>4300000</v>
      </c>
      <c r="I167" s="325">
        <v>4300000</v>
      </c>
      <c r="J167" s="306" t="s">
        <v>40</v>
      </c>
    </row>
    <row r="168" spans="1:10" s="421" customFormat="1" x14ac:dyDescent="0.3">
      <c r="A168" s="413"/>
      <c r="B168" s="814" t="s">
        <v>3</v>
      </c>
      <c r="C168" s="814"/>
      <c r="D168" s="814"/>
      <c r="E168" s="814"/>
      <c r="F168" s="814" t="s">
        <v>4</v>
      </c>
      <c r="G168" s="814"/>
      <c r="H168" s="814"/>
      <c r="I168" s="814"/>
      <c r="J168" s="814"/>
    </row>
    <row r="169" spans="1:10" s="421" customFormat="1" x14ac:dyDescent="0.3">
      <c r="A169" s="414"/>
      <c r="B169" s="815"/>
      <c r="C169" s="815"/>
      <c r="D169" s="815"/>
      <c r="E169" s="815"/>
      <c r="F169" s="815"/>
      <c r="G169" s="815"/>
      <c r="H169" s="815"/>
      <c r="I169" s="815"/>
      <c r="J169" s="816"/>
    </row>
    <row r="170" spans="1:10" s="423" customFormat="1" ht="39" x14ac:dyDescent="0.3">
      <c r="A170" s="424"/>
      <c r="B170" s="425" t="s">
        <v>9</v>
      </c>
      <c r="C170" s="426" t="s">
        <v>2</v>
      </c>
      <c r="D170" s="425" t="s">
        <v>10</v>
      </c>
      <c r="E170" s="425" t="s">
        <v>11</v>
      </c>
      <c r="F170" s="425" t="s">
        <v>13</v>
      </c>
      <c r="G170" s="425" t="s">
        <v>14</v>
      </c>
      <c r="H170" s="425" t="s">
        <v>15</v>
      </c>
      <c r="I170" s="425" t="s">
        <v>16</v>
      </c>
      <c r="J170" s="427" t="s">
        <v>12</v>
      </c>
    </row>
    <row r="171" spans="1:10" s="114" customFormat="1" ht="39" x14ac:dyDescent="0.2">
      <c r="A171" s="190">
        <f>A167+1</f>
        <v>95</v>
      </c>
      <c r="B171" s="323" t="s">
        <v>102</v>
      </c>
      <c r="C171" s="113">
        <v>3.2</v>
      </c>
      <c r="D171" s="324">
        <v>2</v>
      </c>
      <c r="E171" s="239">
        <v>2</v>
      </c>
      <c r="F171" s="325">
        <v>9140000</v>
      </c>
      <c r="G171" s="325">
        <v>9140000</v>
      </c>
      <c r="H171" s="322">
        <v>9140000</v>
      </c>
      <c r="I171" s="325">
        <v>9140000</v>
      </c>
      <c r="J171" s="306" t="s">
        <v>40</v>
      </c>
    </row>
    <row r="172" spans="1:10" s="114" customFormat="1" ht="39" x14ac:dyDescent="0.2">
      <c r="A172" s="190">
        <f t="shared" si="4"/>
        <v>96</v>
      </c>
      <c r="B172" s="323" t="s">
        <v>130</v>
      </c>
      <c r="C172" s="113">
        <v>3.2</v>
      </c>
      <c r="D172" s="324">
        <v>2</v>
      </c>
      <c r="E172" s="239">
        <v>2</v>
      </c>
      <c r="F172" s="325">
        <v>9400000</v>
      </c>
      <c r="G172" s="325">
        <v>9400000</v>
      </c>
      <c r="H172" s="322">
        <v>9400000</v>
      </c>
      <c r="I172" s="325">
        <v>9400000</v>
      </c>
      <c r="J172" s="306" t="s">
        <v>40</v>
      </c>
    </row>
    <row r="173" spans="1:10" s="114" customFormat="1" ht="39" x14ac:dyDescent="0.2">
      <c r="A173" s="190">
        <f t="shared" si="4"/>
        <v>97</v>
      </c>
      <c r="B173" s="323" t="s">
        <v>103</v>
      </c>
      <c r="C173" s="113">
        <v>3.2</v>
      </c>
      <c r="D173" s="324">
        <v>2</v>
      </c>
      <c r="E173" s="239">
        <v>2</v>
      </c>
      <c r="F173" s="325">
        <v>6658500</v>
      </c>
      <c r="G173" s="325">
        <v>6658500</v>
      </c>
      <c r="H173" s="322">
        <v>6658500</v>
      </c>
      <c r="I173" s="325">
        <v>6658500</v>
      </c>
      <c r="J173" s="306" t="s">
        <v>40</v>
      </c>
    </row>
    <row r="174" spans="1:10" s="114" customFormat="1" ht="58.5" x14ac:dyDescent="0.2">
      <c r="A174" s="190">
        <f t="shared" si="4"/>
        <v>98</v>
      </c>
      <c r="B174" s="96" t="s">
        <v>104</v>
      </c>
      <c r="C174" s="113">
        <v>3.2</v>
      </c>
      <c r="D174" s="313" t="s">
        <v>42</v>
      </c>
      <c r="E174" s="113">
        <v>2</v>
      </c>
      <c r="F174" s="314">
        <v>29000000</v>
      </c>
      <c r="G174" s="314">
        <v>29000000</v>
      </c>
      <c r="H174" s="251">
        <v>29000000</v>
      </c>
      <c r="I174" s="314">
        <v>29000000</v>
      </c>
      <c r="J174" s="306" t="s">
        <v>40</v>
      </c>
    </row>
    <row r="175" spans="1:10" s="170" customFormat="1" ht="19.5" x14ac:dyDescent="0.3">
      <c r="A175" s="190">
        <f t="shared" si="4"/>
        <v>99</v>
      </c>
      <c r="B175" s="96" t="s">
        <v>157</v>
      </c>
      <c r="C175" s="113">
        <v>2.1</v>
      </c>
      <c r="D175" s="113">
        <v>2</v>
      </c>
      <c r="E175" s="113">
        <v>2</v>
      </c>
      <c r="F175" s="311">
        <v>627400</v>
      </c>
      <c r="G175" s="311">
        <v>627400</v>
      </c>
      <c r="H175" s="312">
        <v>627400</v>
      </c>
      <c r="I175" s="311">
        <v>627400</v>
      </c>
      <c r="J175" s="306" t="s">
        <v>156</v>
      </c>
    </row>
    <row r="176" spans="1:10" s="170" customFormat="1" ht="19.5" x14ac:dyDescent="0.3">
      <c r="A176" s="190">
        <f t="shared" si="4"/>
        <v>100</v>
      </c>
      <c r="B176" s="96" t="s">
        <v>158</v>
      </c>
      <c r="C176" s="113">
        <v>3.4</v>
      </c>
      <c r="D176" s="113">
        <v>2</v>
      </c>
      <c r="E176" s="113">
        <v>2</v>
      </c>
      <c r="F176" s="311">
        <v>446100</v>
      </c>
      <c r="G176" s="311">
        <v>446100</v>
      </c>
      <c r="H176" s="312">
        <v>446100</v>
      </c>
      <c r="I176" s="311">
        <v>446100</v>
      </c>
      <c r="J176" s="306" t="s">
        <v>156</v>
      </c>
    </row>
    <row r="177" spans="1:10" s="170" customFormat="1" ht="39" x14ac:dyDescent="0.3">
      <c r="A177" s="190">
        <f t="shared" si="4"/>
        <v>101</v>
      </c>
      <c r="B177" s="96" t="s">
        <v>159</v>
      </c>
      <c r="C177" s="113">
        <v>3.1</v>
      </c>
      <c r="D177" s="113">
        <v>2</v>
      </c>
      <c r="E177" s="113">
        <v>2</v>
      </c>
      <c r="F177" s="311">
        <v>55000</v>
      </c>
      <c r="G177" s="311">
        <v>55000</v>
      </c>
      <c r="H177" s="312">
        <v>55000</v>
      </c>
      <c r="I177" s="311">
        <v>55000</v>
      </c>
      <c r="J177" s="306" t="s">
        <v>156</v>
      </c>
    </row>
    <row r="178" spans="1:10" s="170" customFormat="1" ht="19.5" x14ac:dyDescent="0.3">
      <c r="A178" s="190">
        <f t="shared" si="4"/>
        <v>102</v>
      </c>
      <c r="B178" s="96" t="s">
        <v>160</v>
      </c>
      <c r="C178" s="113">
        <v>3.1</v>
      </c>
      <c r="D178" s="113">
        <v>2</v>
      </c>
      <c r="E178" s="113">
        <v>2</v>
      </c>
      <c r="F178" s="311">
        <v>682600</v>
      </c>
      <c r="G178" s="311">
        <v>682600</v>
      </c>
      <c r="H178" s="312">
        <v>682600</v>
      </c>
      <c r="I178" s="311">
        <v>682600</v>
      </c>
      <c r="J178" s="306" t="s">
        <v>156</v>
      </c>
    </row>
    <row r="179" spans="1:10" s="170" customFormat="1" ht="39" x14ac:dyDescent="0.3">
      <c r="A179" s="190">
        <f t="shared" si="4"/>
        <v>103</v>
      </c>
      <c r="B179" s="96" t="s">
        <v>161</v>
      </c>
      <c r="C179" s="113">
        <v>3.4</v>
      </c>
      <c r="D179" s="113">
        <v>2</v>
      </c>
      <c r="E179" s="113">
        <v>2</v>
      </c>
      <c r="F179" s="311">
        <v>681600</v>
      </c>
      <c r="G179" s="311">
        <v>681600</v>
      </c>
      <c r="H179" s="312">
        <v>681600</v>
      </c>
      <c r="I179" s="311">
        <v>681600</v>
      </c>
      <c r="J179" s="306" t="s">
        <v>156</v>
      </c>
    </row>
    <row r="180" spans="1:10" s="170" customFormat="1" ht="39" x14ac:dyDescent="0.3">
      <c r="A180" s="190">
        <f t="shared" si="4"/>
        <v>104</v>
      </c>
      <c r="B180" s="96" t="s">
        <v>162</v>
      </c>
      <c r="C180" s="113">
        <v>3.1</v>
      </c>
      <c r="D180" s="113">
        <v>2</v>
      </c>
      <c r="E180" s="113">
        <v>2</v>
      </c>
      <c r="F180" s="311">
        <v>711360</v>
      </c>
      <c r="G180" s="311">
        <v>711360</v>
      </c>
      <c r="H180" s="312">
        <v>711360</v>
      </c>
      <c r="I180" s="311">
        <v>711360</v>
      </c>
      <c r="J180" s="306" t="s">
        <v>156</v>
      </c>
    </row>
    <row r="181" spans="1:10" s="421" customFormat="1" x14ac:dyDescent="0.3">
      <c r="A181" s="413"/>
      <c r="B181" s="814" t="s">
        <v>3</v>
      </c>
      <c r="C181" s="814"/>
      <c r="D181" s="814"/>
      <c r="E181" s="814"/>
      <c r="F181" s="814" t="s">
        <v>4</v>
      </c>
      <c r="G181" s="814"/>
      <c r="H181" s="814"/>
      <c r="I181" s="814"/>
      <c r="J181" s="814"/>
    </row>
    <row r="182" spans="1:10" s="421" customFormat="1" x14ac:dyDescent="0.3">
      <c r="A182" s="414"/>
      <c r="B182" s="815"/>
      <c r="C182" s="815"/>
      <c r="D182" s="815"/>
      <c r="E182" s="815"/>
      <c r="F182" s="815"/>
      <c r="G182" s="815"/>
      <c r="H182" s="815"/>
      <c r="I182" s="815"/>
      <c r="J182" s="816"/>
    </row>
    <row r="183" spans="1:10" s="423" customFormat="1" ht="39" x14ac:dyDescent="0.3">
      <c r="A183" s="424"/>
      <c r="B183" s="425" t="s">
        <v>9</v>
      </c>
      <c r="C183" s="426" t="s">
        <v>2</v>
      </c>
      <c r="D183" s="425" t="s">
        <v>10</v>
      </c>
      <c r="E183" s="425" t="s">
        <v>11</v>
      </c>
      <c r="F183" s="425" t="s">
        <v>13</v>
      </c>
      <c r="G183" s="425" t="s">
        <v>14</v>
      </c>
      <c r="H183" s="425" t="s">
        <v>15</v>
      </c>
      <c r="I183" s="425" t="s">
        <v>16</v>
      </c>
      <c r="J183" s="427" t="s">
        <v>12</v>
      </c>
    </row>
    <row r="184" spans="1:10" s="170" customFormat="1" ht="39" x14ac:dyDescent="0.3">
      <c r="A184" s="190">
        <f>A180+1</f>
        <v>105</v>
      </c>
      <c r="B184" s="96" t="s">
        <v>163</v>
      </c>
      <c r="C184" s="113">
        <v>3.1</v>
      </c>
      <c r="D184" s="113">
        <v>2</v>
      </c>
      <c r="E184" s="113">
        <v>2</v>
      </c>
      <c r="F184" s="311">
        <v>113000</v>
      </c>
      <c r="G184" s="311">
        <v>113000</v>
      </c>
      <c r="H184" s="312">
        <v>113000</v>
      </c>
      <c r="I184" s="311">
        <v>113000</v>
      </c>
      <c r="J184" s="306" t="s">
        <v>156</v>
      </c>
    </row>
    <row r="185" spans="1:10" s="170" customFormat="1" ht="39" x14ac:dyDescent="0.3">
      <c r="A185" s="190">
        <f t="shared" si="4"/>
        <v>106</v>
      </c>
      <c r="B185" s="96" t="s">
        <v>164</v>
      </c>
      <c r="C185" s="113">
        <v>3.1</v>
      </c>
      <c r="D185" s="113">
        <v>2</v>
      </c>
      <c r="E185" s="113">
        <v>2</v>
      </c>
      <c r="F185" s="311">
        <v>457600</v>
      </c>
      <c r="G185" s="311">
        <v>480000</v>
      </c>
      <c r="H185" s="312">
        <v>500000</v>
      </c>
      <c r="I185" s="311">
        <v>525000</v>
      </c>
      <c r="J185" s="331" t="s">
        <v>170</v>
      </c>
    </row>
    <row r="186" spans="1:10" s="170" customFormat="1" ht="39" x14ac:dyDescent="0.3">
      <c r="A186" s="190">
        <f t="shared" si="4"/>
        <v>107</v>
      </c>
      <c r="B186" s="96" t="s">
        <v>165</v>
      </c>
      <c r="C186" s="113">
        <v>3.1</v>
      </c>
      <c r="D186" s="113">
        <v>2</v>
      </c>
      <c r="E186" s="113">
        <v>2</v>
      </c>
      <c r="F186" s="311">
        <v>207300</v>
      </c>
      <c r="G186" s="311">
        <v>220000</v>
      </c>
      <c r="H186" s="312">
        <v>231000</v>
      </c>
      <c r="I186" s="311">
        <v>243000</v>
      </c>
      <c r="J186" s="331" t="s">
        <v>170</v>
      </c>
    </row>
    <row r="187" spans="1:10" s="170" customFormat="1" ht="39" x14ac:dyDescent="0.3">
      <c r="A187" s="190">
        <f t="shared" si="4"/>
        <v>108</v>
      </c>
      <c r="B187" s="96" t="s">
        <v>166</v>
      </c>
      <c r="C187" s="113">
        <v>3.1</v>
      </c>
      <c r="D187" s="113">
        <v>2</v>
      </c>
      <c r="E187" s="113">
        <v>2</v>
      </c>
      <c r="F187" s="311">
        <v>98300</v>
      </c>
      <c r="G187" s="311">
        <v>103200</v>
      </c>
      <c r="H187" s="312">
        <v>108500</v>
      </c>
      <c r="I187" s="311">
        <v>114000</v>
      </c>
      <c r="J187" s="331" t="s">
        <v>170</v>
      </c>
    </row>
    <row r="188" spans="1:10" s="170" customFormat="1" ht="58.5" x14ac:dyDescent="0.3">
      <c r="A188" s="190">
        <f t="shared" si="4"/>
        <v>109</v>
      </c>
      <c r="B188" s="96" t="s">
        <v>167</v>
      </c>
      <c r="C188" s="113">
        <v>3.1</v>
      </c>
      <c r="D188" s="113">
        <v>2</v>
      </c>
      <c r="E188" s="113">
        <v>2</v>
      </c>
      <c r="F188" s="311">
        <v>109600</v>
      </c>
      <c r="G188" s="311">
        <v>115000</v>
      </c>
      <c r="H188" s="312">
        <v>120500</v>
      </c>
      <c r="I188" s="311">
        <v>126500</v>
      </c>
      <c r="J188" s="331" t="s">
        <v>170</v>
      </c>
    </row>
    <row r="189" spans="1:10" s="170" customFormat="1" ht="39" x14ac:dyDescent="0.3">
      <c r="A189" s="190">
        <f t="shared" si="4"/>
        <v>110</v>
      </c>
      <c r="B189" s="96" t="s">
        <v>168</v>
      </c>
      <c r="C189" s="113">
        <v>3.1</v>
      </c>
      <c r="D189" s="113">
        <v>2</v>
      </c>
      <c r="E189" s="113">
        <v>2</v>
      </c>
      <c r="F189" s="311">
        <v>30000</v>
      </c>
      <c r="G189" s="311">
        <v>32000</v>
      </c>
      <c r="H189" s="312">
        <v>33600</v>
      </c>
      <c r="I189" s="311">
        <v>36000</v>
      </c>
      <c r="J189" s="331" t="s">
        <v>170</v>
      </c>
    </row>
    <row r="190" spans="1:10" s="170" customFormat="1" ht="39" x14ac:dyDescent="0.3">
      <c r="A190" s="190">
        <f t="shared" si="4"/>
        <v>111</v>
      </c>
      <c r="B190" s="96" t="s">
        <v>169</v>
      </c>
      <c r="C190" s="113">
        <v>3.1</v>
      </c>
      <c r="D190" s="113">
        <v>2</v>
      </c>
      <c r="E190" s="113">
        <v>2</v>
      </c>
      <c r="F190" s="311">
        <v>189400</v>
      </c>
      <c r="G190" s="311">
        <v>200000</v>
      </c>
      <c r="H190" s="312">
        <v>210000</v>
      </c>
      <c r="I190" s="311">
        <v>220500</v>
      </c>
      <c r="J190" s="331" t="s">
        <v>170</v>
      </c>
    </row>
    <row r="191" spans="1:10" s="170" customFormat="1" ht="45.75" customHeight="1" x14ac:dyDescent="0.3">
      <c r="A191" s="190">
        <f t="shared" si="4"/>
        <v>112</v>
      </c>
      <c r="B191" s="96" t="s">
        <v>175</v>
      </c>
      <c r="C191" s="113">
        <v>3.1</v>
      </c>
      <c r="D191" s="113">
        <v>2</v>
      </c>
      <c r="E191" s="113">
        <v>2</v>
      </c>
      <c r="F191" s="332">
        <v>253000</v>
      </c>
      <c r="G191" s="332">
        <v>253000</v>
      </c>
      <c r="H191" s="333">
        <v>253000</v>
      </c>
      <c r="I191" s="332">
        <v>253000</v>
      </c>
      <c r="J191" s="331" t="s">
        <v>174</v>
      </c>
    </row>
    <row r="192" spans="1:10" s="170" customFormat="1" ht="39" x14ac:dyDescent="0.3">
      <c r="A192" s="190">
        <f t="shared" si="4"/>
        <v>113</v>
      </c>
      <c r="B192" s="96" t="s">
        <v>176</v>
      </c>
      <c r="C192" s="113">
        <v>3.4</v>
      </c>
      <c r="D192" s="113">
        <v>2</v>
      </c>
      <c r="E192" s="113">
        <v>2</v>
      </c>
      <c r="F192" s="334">
        <v>48800</v>
      </c>
      <c r="G192" s="334">
        <v>48800</v>
      </c>
      <c r="H192" s="335">
        <v>48800</v>
      </c>
      <c r="I192" s="334">
        <v>48800</v>
      </c>
      <c r="J192" s="331" t="s">
        <v>174</v>
      </c>
    </row>
    <row r="193" spans="1:10" s="421" customFormat="1" x14ac:dyDescent="0.3">
      <c r="A193" s="413"/>
      <c r="B193" s="814" t="s">
        <v>3</v>
      </c>
      <c r="C193" s="814"/>
      <c r="D193" s="814"/>
      <c r="E193" s="814"/>
      <c r="F193" s="814" t="s">
        <v>4</v>
      </c>
      <c r="G193" s="814"/>
      <c r="H193" s="814"/>
      <c r="I193" s="814"/>
      <c r="J193" s="814"/>
    </row>
    <row r="194" spans="1:10" s="421" customFormat="1" x14ac:dyDescent="0.3">
      <c r="A194" s="414"/>
      <c r="B194" s="815"/>
      <c r="C194" s="815"/>
      <c r="D194" s="815"/>
      <c r="E194" s="815"/>
      <c r="F194" s="815"/>
      <c r="G194" s="815"/>
      <c r="H194" s="815"/>
      <c r="I194" s="815"/>
      <c r="J194" s="816"/>
    </row>
    <row r="195" spans="1:10" s="423" customFormat="1" ht="39" x14ac:dyDescent="0.3">
      <c r="A195" s="424"/>
      <c r="B195" s="425" t="s">
        <v>9</v>
      </c>
      <c r="C195" s="426" t="s">
        <v>2</v>
      </c>
      <c r="D195" s="425" t="s">
        <v>10</v>
      </c>
      <c r="E195" s="425" t="s">
        <v>11</v>
      </c>
      <c r="F195" s="425" t="s">
        <v>13</v>
      </c>
      <c r="G195" s="425" t="s">
        <v>14</v>
      </c>
      <c r="H195" s="425" t="s">
        <v>15</v>
      </c>
      <c r="I195" s="425" t="s">
        <v>16</v>
      </c>
      <c r="J195" s="427" t="s">
        <v>12</v>
      </c>
    </row>
    <row r="196" spans="1:10" s="170" customFormat="1" ht="39" x14ac:dyDescent="0.3">
      <c r="A196" s="190">
        <f>A192+1</f>
        <v>114</v>
      </c>
      <c r="B196" s="96" t="s">
        <v>184</v>
      </c>
      <c r="C196" s="113">
        <v>3.1</v>
      </c>
      <c r="D196" s="287">
        <v>2</v>
      </c>
      <c r="E196" s="287">
        <v>2</v>
      </c>
      <c r="F196" s="304">
        <v>120000</v>
      </c>
      <c r="G196" s="304">
        <v>150000</v>
      </c>
      <c r="H196" s="305">
        <v>180000</v>
      </c>
      <c r="I196" s="304">
        <v>200000</v>
      </c>
      <c r="J196" s="306" t="s">
        <v>183</v>
      </c>
    </row>
    <row r="197" spans="1:10" s="170" customFormat="1" ht="58.5" customHeight="1" x14ac:dyDescent="0.3">
      <c r="A197" s="190">
        <f t="shared" si="4"/>
        <v>115</v>
      </c>
      <c r="B197" s="96" t="s">
        <v>185</v>
      </c>
      <c r="C197" s="113">
        <v>3.4</v>
      </c>
      <c r="D197" s="287">
        <v>2</v>
      </c>
      <c r="E197" s="287">
        <v>2</v>
      </c>
      <c r="F197" s="304">
        <v>200000</v>
      </c>
      <c r="G197" s="304">
        <v>250000</v>
      </c>
      <c r="H197" s="305">
        <v>300000</v>
      </c>
      <c r="I197" s="304">
        <v>300000</v>
      </c>
      <c r="J197" s="306" t="s">
        <v>183</v>
      </c>
    </row>
    <row r="198" spans="1:10" s="170" customFormat="1" ht="39" x14ac:dyDescent="0.3">
      <c r="A198" s="190">
        <f t="shared" si="4"/>
        <v>116</v>
      </c>
      <c r="B198" s="96" t="s">
        <v>186</v>
      </c>
      <c r="C198" s="113">
        <v>3.4</v>
      </c>
      <c r="D198" s="287">
        <v>2</v>
      </c>
      <c r="E198" s="287">
        <v>2</v>
      </c>
      <c r="F198" s="311">
        <v>300000</v>
      </c>
      <c r="G198" s="311">
        <v>300000</v>
      </c>
      <c r="H198" s="312">
        <v>300000</v>
      </c>
      <c r="I198" s="311">
        <v>300000</v>
      </c>
      <c r="J198" s="306" t="s">
        <v>183</v>
      </c>
    </row>
    <row r="199" spans="1:10" s="170" customFormat="1" ht="39" x14ac:dyDescent="0.3">
      <c r="A199" s="190">
        <f t="shared" si="4"/>
        <v>117</v>
      </c>
      <c r="B199" s="96" t="s">
        <v>187</v>
      </c>
      <c r="C199" s="113">
        <v>3.4</v>
      </c>
      <c r="D199" s="287">
        <v>2</v>
      </c>
      <c r="E199" s="287">
        <v>2</v>
      </c>
      <c r="F199" s="336">
        <v>100000</v>
      </c>
      <c r="G199" s="336">
        <v>100000</v>
      </c>
      <c r="H199" s="337">
        <v>100000</v>
      </c>
      <c r="I199" s="336">
        <v>100000</v>
      </c>
      <c r="J199" s="306" t="s">
        <v>183</v>
      </c>
    </row>
    <row r="200" spans="1:10" s="170" customFormat="1" ht="51.75" customHeight="1" x14ac:dyDescent="0.3">
      <c r="A200" s="190">
        <f t="shared" si="4"/>
        <v>118</v>
      </c>
      <c r="B200" s="96" t="s">
        <v>296</v>
      </c>
      <c r="C200" s="113">
        <v>3.1</v>
      </c>
      <c r="D200" s="113">
        <v>2</v>
      </c>
      <c r="E200" s="113">
        <v>2</v>
      </c>
      <c r="F200" s="314">
        <v>1000000</v>
      </c>
      <c r="G200" s="314">
        <v>1500000</v>
      </c>
      <c r="H200" s="251">
        <v>2000000</v>
      </c>
      <c r="I200" s="314">
        <v>2000000</v>
      </c>
      <c r="J200" s="306" t="s">
        <v>295</v>
      </c>
    </row>
    <row r="201" spans="1:10" s="170" customFormat="1" ht="39" x14ac:dyDescent="0.3">
      <c r="A201" s="190">
        <f t="shared" si="4"/>
        <v>119</v>
      </c>
      <c r="B201" s="96" t="s">
        <v>297</v>
      </c>
      <c r="C201" s="113">
        <v>3.1</v>
      </c>
      <c r="D201" s="113">
        <v>2</v>
      </c>
      <c r="E201" s="113">
        <v>2</v>
      </c>
      <c r="F201" s="314">
        <v>2000000</v>
      </c>
      <c r="G201" s="314">
        <v>2000000</v>
      </c>
      <c r="H201" s="251">
        <v>2000000</v>
      </c>
      <c r="I201" s="314">
        <v>2000000</v>
      </c>
      <c r="J201" s="306" t="s">
        <v>295</v>
      </c>
    </row>
    <row r="202" spans="1:10" s="170" customFormat="1" ht="19.5" x14ac:dyDescent="0.3">
      <c r="A202" s="190">
        <f t="shared" si="4"/>
        <v>120</v>
      </c>
      <c r="B202" s="96" t="s">
        <v>298</v>
      </c>
      <c r="C202" s="113">
        <v>3.1</v>
      </c>
      <c r="D202" s="113">
        <v>2</v>
      </c>
      <c r="E202" s="113">
        <v>2</v>
      </c>
      <c r="F202" s="314">
        <v>108000</v>
      </c>
      <c r="G202" s="314">
        <v>108000</v>
      </c>
      <c r="H202" s="251">
        <v>108000</v>
      </c>
      <c r="I202" s="314">
        <v>108000</v>
      </c>
      <c r="J202" s="306" t="s">
        <v>295</v>
      </c>
    </row>
    <row r="203" spans="1:10" s="170" customFormat="1" ht="39" x14ac:dyDescent="0.3">
      <c r="A203" s="190">
        <f t="shared" si="4"/>
        <v>121</v>
      </c>
      <c r="B203" s="96" t="s">
        <v>299</v>
      </c>
      <c r="C203" s="113">
        <v>3.3</v>
      </c>
      <c r="D203" s="113">
        <v>2</v>
      </c>
      <c r="E203" s="113">
        <v>2</v>
      </c>
      <c r="F203" s="314">
        <v>20000</v>
      </c>
      <c r="G203" s="314">
        <v>20000</v>
      </c>
      <c r="H203" s="251">
        <v>20000</v>
      </c>
      <c r="I203" s="314">
        <v>20000</v>
      </c>
      <c r="J203" s="306" t="s">
        <v>295</v>
      </c>
    </row>
    <row r="204" spans="1:10" s="170" customFormat="1" ht="39" x14ac:dyDescent="0.3">
      <c r="A204" s="190">
        <f t="shared" si="4"/>
        <v>122</v>
      </c>
      <c r="B204" s="96" t="s">
        <v>300</v>
      </c>
      <c r="C204" s="113">
        <v>3.3</v>
      </c>
      <c r="D204" s="113">
        <v>2</v>
      </c>
      <c r="E204" s="113">
        <v>2</v>
      </c>
      <c r="F204" s="314">
        <v>80000</v>
      </c>
      <c r="G204" s="314">
        <v>80000</v>
      </c>
      <c r="H204" s="251">
        <v>80000</v>
      </c>
      <c r="I204" s="314">
        <v>80000</v>
      </c>
      <c r="J204" s="306" t="s">
        <v>295</v>
      </c>
    </row>
    <row r="205" spans="1:10" s="421" customFormat="1" x14ac:dyDescent="0.3">
      <c r="A205" s="413"/>
      <c r="B205" s="814" t="s">
        <v>3</v>
      </c>
      <c r="C205" s="814"/>
      <c r="D205" s="814"/>
      <c r="E205" s="814"/>
      <c r="F205" s="814" t="s">
        <v>4</v>
      </c>
      <c r="G205" s="814"/>
      <c r="H205" s="814"/>
      <c r="I205" s="814"/>
      <c r="J205" s="814"/>
    </row>
    <row r="206" spans="1:10" s="421" customFormat="1" x14ac:dyDescent="0.3">
      <c r="A206" s="414"/>
      <c r="B206" s="815"/>
      <c r="C206" s="815"/>
      <c r="D206" s="815"/>
      <c r="E206" s="815"/>
      <c r="F206" s="815"/>
      <c r="G206" s="815"/>
      <c r="H206" s="815"/>
      <c r="I206" s="815"/>
      <c r="J206" s="816"/>
    </row>
    <row r="207" spans="1:10" s="423" customFormat="1" ht="39" x14ac:dyDescent="0.3">
      <c r="A207" s="424"/>
      <c r="B207" s="425" t="s">
        <v>9</v>
      </c>
      <c r="C207" s="426" t="s">
        <v>2</v>
      </c>
      <c r="D207" s="425" t="s">
        <v>10</v>
      </c>
      <c r="E207" s="425" t="s">
        <v>11</v>
      </c>
      <c r="F207" s="425" t="s">
        <v>13</v>
      </c>
      <c r="G207" s="425" t="s">
        <v>14</v>
      </c>
      <c r="H207" s="425" t="s">
        <v>15</v>
      </c>
      <c r="I207" s="425" t="s">
        <v>16</v>
      </c>
      <c r="J207" s="427" t="s">
        <v>12</v>
      </c>
    </row>
    <row r="208" spans="1:10" s="170" customFormat="1" ht="39" x14ac:dyDescent="0.3">
      <c r="A208" s="190">
        <f>A204+1</f>
        <v>123</v>
      </c>
      <c r="B208" s="96" t="s">
        <v>301</v>
      </c>
      <c r="C208" s="113">
        <v>3.1</v>
      </c>
      <c r="D208" s="113">
        <v>2</v>
      </c>
      <c r="E208" s="113">
        <v>2</v>
      </c>
      <c r="F208" s="314">
        <v>85000</v>
      </c>
      <c r="G208" s="314">
        <v>85000</v>
      </c>
      <c r="H208" s="251">
        <v>85000</v>
      </c>
      <c r="I208" s="314">
        <v>85000</v>
      </c>
      <c r="J208" s="306" t="s">
        <v>295</v>
      </c>
    </row>
    <row r="209" spans="1:10" s="170" customFormat="1" ht="39" x14ac:dyDescent="0.3">
      <c r="A209" s="190">
        <f t="shared" si="4"/>
        <v>124</v>
      </c>
      <c r="B209" s="338" t="s">
        <v>302</v>
      </c>
      <c r="C209" s="303">
        <v>3.1</v>
      </c>
      <c r="D209" s="339">
        <v>2</v>
      </c>
      <c r="E209" s="339">
        <v>2</v>
      </c>
      <c r="F209" s="340">
        <v>36000</v>
      </c>
      <c r="G209" s="340">
        <v>36000</v>
      </c>
      <c r="H209" s="341">
        <v>36000</v>
      </c>
      <c r="I209" s="340">
        <v>36000</v>
      </c>
      <c r="J209" s="306" t="s">
        <v>295</v>
      </c>
    </row>
    <row r="210" spans="1:10" s="170" customFormat="1" ht="39" x14ac:dyDescent="0.3">
      <c r="A210" s="190">
        <f t="shared" si="4"/>
        <v>125</v>
      </c>
      <c r="B210" s="338" t="s">
        <v>303</v>
      </c>
      <c r="C210" s="303">
        <v>3.1</v>
      </c>
      <c r="D210" s="168">
        <v>2</v>
      </c>
      <c r="E210" s="168">
        <v>2</v>
      </c>
      <c r="F210" s="340">
        <v>20000</v>
      </c>
      <c r="G210" s="340">
        <v>20000</v>
      </c>
      <c r="H210" s="341">
        <v>20000</v>
      </c>
      <c r="I210" s="340">
        <v>20000</v>
      </c>
      <c r="J210" s="306" t="s">
        <v>295</v>
      </c>
    </row>
    <row r="211" spans="1:10" s="114" customFormat="1" ht="32.25" customHeight="1" x14ac:dyDescent="0.2">
      <c r="A211" s="190">
        <f t="shared" si="4"/>
        <v>126</v>
      </c>
      <c r="B211" s="342" t="s">
        <v>304</v>
      </c>
      <c r="C211" s="303">
        <v>3.1</v>
      </c>
      <c r="D211" s="303">
        <v>2</v>
      </c>
      <c r="E211" s="303">
        <v>2</v>
      </c>
      <c r="F211" s="321">
        <v>300000</v>
      </c>
      <c r="G211" s="321">
        <v>300000</v>
      </c>
      <c r="H211" s="322">
        <v>300000</v>
      </c>
      <c r="I211" s="321">
        <v>300000</v>
      </c>
      <c r="J211" s="306" t="s">
        <v>295</v>
      </c>
    </row>
    <row r="212" spans="1:10" s="170" customFormat="1" ht="39" x14ac:dyDescent="0.3">
      <c r="A212" s="190">
        <f t="shared" si="4"/>
        <v>127</v>
      </c>
      <c r="B212" s="96" t="s">
        <v>287</v>
      </c>
      <c r="C212" s="113">
        <v>3.3</v>
      </c>
      <c r="D212" s="343" t="s">
        <v>192</v>
      </c>
      <c r="E212" s="343" t="s">
        <v>192</v>
      </c>
      <c r="F212" s="344">
        <v>23300</v>
      </c>
      <c r="G212" s="344">
        <v>24400</v>
      </c>
      <c r="H212" s="345">
        <v>25600</v>
      </c>
      <c r="I212" s="344">
        <v>26800</v>
      </c>
      <c r="J212" s="306" t="s">
        <v>193</v>
      </c>
    </row>
    <row r="213" spans="1:10" s="170" customFormat="1" ht="39" x14ac:dyDescent="0.3">
      <c r="A213" s="190">
        <f t="shared" si="4"/>
        <v>128</v>
      </c>
      <c r="B213" s="96" t="s">
        <v>288</v>
      </c>
      <c r="C213" s="113">
        <v>3.1</v>
      </c>
      <c r="D213" s="113">
        <v>2</v>
      </c>
      <c r="E213" s="113">
        <v>2</v>
      </c>
      <c r="F213" s="344">
        <v>250000</v>
      </c>
      <c r="G213" s="344">
        <v>250000</v>
      </c>
      <c r="H213" s="345">
        <v>250000</v>
      </c>
      <c r="I213" s="344">
        <v>250000</v>
      </c>
      <c r="J213" s="331" t="s">
        <v>194</v>
      </c>
    </row>
    <row r="214" spans="1:10" s="170" customFormat="1" ht="19.5" x14ac:dyDescent="0.3">
      <c r="A214" s="190">
        <f t="shared" si="4"/>
        <v>129</v>
      </c>
      <c r="B214" s="96" t="s">
        <v>195</v>
      </c>
      <c r="C214" s="113">
        <v>3.3</v>
      </c>
      <c r="D214" s="113">
        <v>2</v>
      </c>
      <c r="E214" s="113">
        <v>2</v>
      </c>
      <c r="F214" s="344">
        <v>10000</v>
      </c>
      <c r="G214" s="344">
        <v>10000</v>
      </c>
      <c r="H214" s="345">
        <v>10000</v>
      </c>
      <c r="I214" s="344">
        <v>10000</v>
      </c>
      <c r="J214" s="331" t="s">
        <v>194</v>
      </c>
    </row>
    <row r="215" spans="1:10" s="170" customFormat="1" ht="19.5" x14ac:dyDescent="0.3">
      <c r="A215" s="190">
        <f t="shared" si="4"/>
        <v>130</v>
      </c>
      <c r="B215" s="96" t="s">
        <v>313</v>
      </c>
      <c r="C215" s="113">
        <v>3.1</v>
      </c>
      <c r="D215" s="113">
        <v>2</v>
      </c>
      <c r="E215" s="113">
        <v>2</v>
      </c>
      <c r="F215" s="311">
        <v>100000</v>
      </c>
      <c r="G215" s="311">
        <v>100000</v>
      </c>
      <c r="H215" s="312">
        <v>100000</v>
      </c>
      <c r="I215" s="311">
        <v>100000</v>
      </c>
      <c r="J215" s="306" t="s">
        <v>317</v>
      </c>
    </row>
    <row r="216" spans="1:10" s="170" customFormat="1" ht="19.5" x14ac:dyDescent="0.3">
      <c r="A216" s="190">
        <f t="shared" si="4"/>
        <v>131</v>
      </c>
      <c r="B216" s="96" t="s">
        <v>314</v>
      </c>
      <c r="C216" s="113">
        <v>3.1</v>
      </c>
      <c r="D216" s="287">
        <v>2</v>
      </c>
      <c r="E216" s="287">
        <v>2</v>
      </c>
      <c r="F216" s="311">
        <v>100000</v>
      </c>
      <c r="G216" s="311">
        <v>100000</v>
      </c>
      <c r="H216" s="312">
        <v>100000</v>
      </c>
      <c r="I216" s="311">
        <v>100000</v>
      </c>
      <c r="J216" s="306" t="s">
        <v>317</v>
      </c>
    </row>
    <row r="217" spans="1:10" s="170" customFormat="1" ht="19.5" x14ac:dyDescent="0.3">
      <c r="A217" s="190">
        <f t="shared" si="4"/>
        <v>132</v>
      </c>
      <c r="B217" s="96" t="s">
        <v>336</v>
      </c>
      <c r="C217" s="113">
        <v>3.1</v>
      </c>
      <c r="D217" s="287">
        <v>2</v>
      </c>
      <c r="E217" s="287">
        <v>2</v>
      </c>
      <c r="F217" s="311">
        <v>100000</v>
      </c>
      <c r="G217" s="311">
        <v>100000</v>
      </c>
      <c r="H217" s="312">
        <v>100000</v>
      </c>
      <c r="I217" s="311">
        <v>100000</v>
      </c>
      <c r="J217" s="306" t="s">
        <v>317</v>
      </c>
    </row>
    <row r="218" spans="1:10" s="170" customFormat="1" ht="39" x14ac:dyDescent="0.3">
      <c r="A218" s="190">
        <f t="shared" si="4"/>
        <v>133</v>
      </c>
      <c r="B218" s="96" t="s">
        <v>315</v>
      </c>
      <c r="C218" s="113">
        <v>3.1</v>
      </c>
      <c r="D218" s="287">
        <v>2</v>
      </c>
      <c r="E218" s="287">
        <v>2</v>
      </c>
      <c r="F218" s="311">
        <v>100000</v>
      </c>
      <c r="G218" s="311">
        <v>100000</v>
      </c>
      <c r="H218" s="312">
        <v>100000</v>
      </c>
      <c r="I218" s="311">
        <v>100000</v>
      </c>
      <c r="J218" s="306" t="s">
        <v>317</v>
      </c>
    </row>
    <row r="219" spans="1:10" s="170" customFormat="1" ht="39" x14ac:dyDescent="0.3">
      <c r="A219" s="190">
        <f t="shared" si="4"/>
        <v>134</v>
      </c>
      <c r="B219" s="96" t="s">
        <v>316</v>
      </c>
      <c r="C219" s="113">
        <v>3.1</v>
      </c>
      <c r="D219" s="287">
        <v>2</v>
      </c>
      <c r="E219" s="287">
        <v>2</v>
      </c>
      <c r="F219" s="311">
        <v>100000</v>
      </c>
      <c r="G219" s="311">
        <v>100000</v>
      </c>
      <c r="H219" s="312">
        <v>100000</v>
      </c>
      <c r="I219" s="311">
        <v>100000</v>
      </c>
      <c r="J219" s="306" t="s">
        <v>317</v>
      </c>
    </row>
    <row r="220" spans="1:10" s="421" customFormat="1" x14ac:dyDescent="0.3">
      <c r="A220" s="295"/>
      <c r="B220" s="811" t="s">
        <v>3</v>
      </c>
      <c r="C220" s="811"/>
      <c r="D220" s="811"/>
      <c r="E220" s="811"/>
      <c r="F220" s="811" t="s">
        <v>4</v>
      </c>
      <c r="G220" s="811"/>
      <c r="H220" s="811"/>
      <c r="I220" s="811"/>
      <c r="J220" s="811"/>
    </row>
    <row r="221" spans="1:10" s="421" customFormat="1" x14ac:dyDescent="0.3">
      <c r="A221" s="297"/>
      <c r="B221" s="812"/>
      <c r="C221" s="812"/>
      <c r="D221" s="812"/>
      <c r="E221" s="812"/>
      <c r="F221" s="812"/>
      <c r="G221" s="812"/>
      <c r="H221" s="812"/>
      <c r="I221" s="812"/>
      <c r="J221" s="813"/>
    </row>
    <row r="222" spans="1:10" s="423" customFormat="1" ht="39" x14ac:dyDescent="0.3">
      <c r="A222" s="298"/>
      <c r="B222" s="299" t="s">
        <v>9</v>
      </c>
      <c r="C222" s="300" t="s">
        <v>2</v>
      </c>
      <c r="D222" s="299" t="s">
        <v>10</v>
      </c>
      <c r="E222" s="299" t="s">
        <v>11</v>
      </c>
      <c r="F222" s="299" t="s">
        <v>13</v>
      </c>
      <c r="G222" s="299" t="s">
        <v>14</v>
      </c>
      <c r="H222" s="299" t="s">
        <v>15</v>
      </c>
      <c r="I222" s="299" t="s">
        <v>16</v>
      </c>
      <c r="J222" s="301" t="s">
        <v>12</v>
      </c>
    </row>
    <row r="223" spans="1:10" s="170" customFormat="1" ht="29.25" customHeight="1" x14ac:dyDescent="0.3">
      <c r="A223" s="190">
        <f>A219+1</f>
        <v>135</v>
      </c>
      <c r="B223" s="96" t="s">
        <v>318</v>
      </c>
      <c r="C223" s="113">
        <v>3.1</v>
      </c>
      <c r="D223" s="287">
        <v>2</v>
      </c>
      <c r="E223" s="287">
        <v>2</v>
      </c>
      <c r="F223" s="311">
        <v>800000</v>
      </c>
      <c r="G223" s="311">
        <v>800000</v>
      </c>
      <c r="H223" s="312">
        <v>800000</v>
      </c>
      <c r="I223" s="311">
        <v>800000</v>
      </c>
      <c r="J223" s="306" t="s">
        <v>319</v>
      </c>
    </row>
    <row r="224" spans="1:10" s="170" customFormat="1" ht="39" x14ac:dyDescent="0.3">
      <c r="A224" s="190">
        <f t="shared" si="4"/>
        <v>136</v>
      </c>
      <c r="B224" s="96" t="s">
        <v>320</v>
      </c>
      <c r="C224" s="113">
        <v>3.1</v>
      </c>
      <c r="D224" s="287">
        <v>2</v>
      </c>
      <c r="E224" s="287">
        <v>2</v>
      </c>
      <c r="F224" s="311">
        <v>52000</v>
      </c>
      <c r="G224" s="311">
        <v>52000</v>
      </c>
      <c r="H224" s="312">
        <v>52000</v>
      </c>
      <c r="I224" s="311">
        <v>52000</v>
      </c>
      <c r="J224" s="306" t="s">
        <v>319</v>
      </c>
    </row>
    <row r="225" spans="1:10" s="170" customFormat="1" ht="28.5" customHeight="1" x14ac:dyDescent="0.3">
      <c r="A225" s="190">
        <f t="shared" si="4"/>
        <v>137</v>
      </c>
      <c r="B225" s="96" t="s">
        <v>131</v>
      </c>
      <c r="C225" s="113">
        <v>3.3</v>
      </c>
      <c r="D225" s="287">
        <v>2</v>
      </c>
      <c r="E225" s="287">
        <v>2</v>
      </c>
      <c r="F225" s="311">
        <v>73000</v>
      </c>
      <c r="G225" s="311">
        <v>73000</v>
      </c>
      <c r="H225" s="312">
        <v>73000</v>
      </c>
      <c r="I225" s="311">
        <v>73000</v>
      </c>
      <c r="J225" s="306" t="s">
        <v>319</v>
      </c>
    </row>
    <row r="226" spans="1:10" s="170" customFormat="1" ht="27.75" customHeight="1" x14ac:dyDescent="0.3">
      <c r="A226" s="190">
        <f t="shared" si="4"/>
        <v>138</v>
      </c>
      <c r="B226" s="96" t="s">
        <v>321</v>
      </c>
      <c r="C226" s="113">
        <v>3.3</v>
      </c>
      <c r="D226" s="287">
        <v>2</v>
      </c>
      <c r="E226" s="287">
        <v>2</v>
      </c>
      <c r="F226" s="311">
        <v>91000</v>
      </c>
      <c r="G226" s="311">
        <v>91000</v>
      </c>
      <c r="H226" s="312">
        <v>91000</v>
      </c>
      <c r="I226" s="311">
        <v>91000</v>
      </c>
      <c r="J226" s="306" t="s">
        <v>319</v>
      </c>
    </row>
    <row r="227" spans="1:10" s="170" customFormat="1" ht="58.5" x14ac:dyDescent="0.3">
      <c r="A227" s="190">
        <f t="shared" si="4"/>
        <v>139</v>
      </c>
      <c r="B227" s="96" t="s">
        <v>462</v>
      </c>
      <c r="C227" s="113">
        <v>3.2</v>
      </c>
      <c r="D227" s="287">
        <v>2</v>
      </c>
      <c r="E227" s="287">
        <v>2</v>
      </c>
      <c r="F227" s="311"/>
      <c r="G227" s="311"/>
      <c r="H227" s="312">
        <v>250000000</v>
      </c>
      <c r="I227" s="311"/>
      <c r="J227" s="306" t="s">
        <v>40</v>
      </c>
    </row>
    <row r="228" spans="1:10" s="170" customFormat="1" ht="84.75" customHeight="1" x14ac:dyDescent="0.3">
      <c r="A228" s="190">
        <f t="shared" si="4"/>
        <v>140</v>
      </c>
      <c r="B228" s="96" t="s">
        <v>322</v>
      </c>
      <c r="C228" s="113">
        <v>3.2</v>
      </c>
      <c r="D228" s="287">
        <v>2</v>
      </c>
      <c r="E228" s="287">
        <v>2</v>
      </c>
      <c r="F228" s="311"/>
      <c r="G228" s="311"/>
      <c r="H228" s="312">
        <v>260000000</v>
      </c>
      <c r="I228" s="311"/>
      <c r="J228" s="306" t="s">
        <v>40</v>
      </c>
    </row>
    <row r="229" spans="1:10" ht="63" x14ac:dyDescent="0.3">
      <c r="A229" s="190">
        <f t="shared" si="4"/>
        <v>141</v>
      </c>
      <c r="B229" s="346" t="s">
        <v>82</v>
      </c>
      <c r="C229" s="113">
        <v>3.2</v>
      </c>
      <c r="D229" s="287">
        <v>2</v>
      </c>
      <c r="E229" s="287">
        <v>2</v>
      </c>
      <c r="F229" s="347"/>
      <c r="G229" s="348">
        <v>5000000</v>
      </c>
      <c r="H229" s="348">
        <v>5000000</v>
      </c>
      <c r="I229" s="348">
        <v>5000000</v>
      </c>
      <c r="J229" s="306" t="s">
        <v>40</v>
      </c>
    </row>
    <row r="230" spans="1:10" ht="63" x14ac:dyDescent="0.3">
      <c r="A230" s="190">
        <f t="shared" si="4"/>
        <v>142</v>
      </c>
      <c r="B230" s="346" t="s">
        <v>83</v>
      </c>
      <c r="C230" s="113">
        <v>3.2</v>
      </c>
      <c r="D230" s="287">
        <v>2</v>
      </c>
      <c r="E230" s="287">
        <v>2</v>
      </c>
      <c r="F230" s="347"/>
      <c r="G230" s="348">
        <v>7400000</v>
      </c>
      <c r="H230" s="348">
        <v>7400000</v>
      </c>
      <c r="I230" s="348">
        <v>7400000</v>
      </c>
      <c r="J230" s="306" t="s">
        <v>40</v>
      </c>
    </row>
    <row r="231" spans="1:10" s="421" customFormat="1" x14ac:dyDescent="0.3">
      <c r="A231" s="413"/>
      <c r="B231" s="814" t="s">
        <v>3</v>
      </c>
      <c r="C231" s="814"/>
      <c r="D231" s="814"/>
      <c r="E231" s="814"/>
      <c r="F231" s="814" t="s">
        <v>4</v>
      </c>
      <c r="G231" s="814"/>
      <c r="H231" s="814"/>
      <c r="I231" s="814"/>
      <c r="J231" s="814"/>
    </row>
    <row r="232" spans="1:10" s="421" customFormat="1" x14ac:dyDescent="0.3">
      <c r="A232" s="414"/>
      <c r="B232" s="815"/>
      <c r="C232" s="815"/>
      <c r="D232" s="815"/>
      <c r="E232" s="815"/>
      <c r="F232" s="815"/>
      <c r="G232" s="815"/>
      <c r="H232" s="815"/>
      <c r="I232" s="815"/>
      <c r="J232" s="816"/>
    </row>
    <row r="233" spans="1:10" s="423" customFormat="1" ht="39" x14ac:dyDescent="0.3">
      <c r="A233" s="424"/>
      <c r="B233" s="425" t="s">
        <v>9</v>
      </c>
      <c r="C233" s="426" t="s">
        <v>2</v>
      </c>
      <c r="D233" s="425" t="s">
        <v>10</v>
      </c>
      <c r="E233" s="425" t="s">
        <v>11</v>
      </c>
      <c r="F233" s="425" t="s">
        <v>13</v>
      </c>
      <c r="G233" s="425" t="s">
        <v>14</v>
      </c>
      <c r="H233" s="425" t="s">
        <v>15</v>
      </c>
      <c r="I233" s="425" t="s">
        <v>16</v>
      </c>
      <c r="J233" s="427" t="s">
        <v>12</v>
      </c>
    </row>
    <row r="234" spans="1:10" ht="63" x14ac:dyDescent="0.3">
      <c r="A234" s="190">
        <f>A230+1</f>
        <v>143</v>
      </c>
      <c r="B234" s="346" t="s">
        <v>85</v>
      </c>
      <c r="C234" s="113">
        <v>3.2</v>
      </c>
      <c r="D234" s="287">
        <v>2</v>
      </c>
      <c r="E234" s="287">
        <v>2</v>
      </c>
      <c r="F234" s="347"/>
      <c r="G234" s="348">
        <v>9800000</v>
      </c>
      <c r="H234" s="348">
        <v>9800000</v>
      </c>
      <c r="I234" s="348">
        <v>9800000</v>
      </c>
      <c r="J234" s="306" t="s">
        <v>40</v>
      </c>
    </row>
    <row r="235" spans="1:10" ht="63" x14ac:dyDescent="0.3">
      <c r="A235" s="190">
        <f t="shared" si="4"/>
        <v>144</v>
      </c>
      <c r="B235" s="349" t="s">
        <v>84</v>
      </c>
      <c r="C235" s="113">
        <v>3.2</v>
      </c>
      <c r="D235" s="287">
        <v>2</v>
      </c>
      <c r="E235" s="287">
        <v>2</v>
      </c>
      <c r="F235" s="347"/>
      <c r="G235" s="348">
        <v>9800000</v>
      </c>
      <c r="H235" s="348">
        <v>9800000</v>
      </c>
      <c r="I235" s="348">
        <v>9800000</v>
      </c>
      <c r="J235" s="306" t="s">
        <v>40</v>
      </c>
    </row>
    <row r="236" spans="1:10" ht="42" x14ac:dyDescent="0.3">
      <c r="A236" s="190">
        <f t="shared" si="4"/>
        <v>145</v>
      </c>
      <c r="B236" s="263" t="s">
        <v>465</v>
      </c>
      <c r="C236" s="113">
        <v>3.2</v>
      </c>
      <c r="D236" s="287">
        <v>2</v>
      </c>
      <c r="E236" s="287">
        <v>2</v>
      </c>
      <c r="F236" s="347"/>
      <c r="G236" s="348">
        <v>6300000</v>
      </c>
      <c r="H236" s="348">
        <v>6300000</v>
      </c>
      <c r="I236" s="348">
        <v>6300000</v>
      </c>
      <c r="J236" s="306" t="s">
        <v>40</v>
      </c>
    </row>
    <row r="237" spans="1:10" ht="49.5" customHeight="1" x14ac:dyDescent="0.3">
      <c r="A237" s="190">
        <f t="shared" si="4"/>
        <v>146</v>
      </c>
      <c r="B237" s="263" t="s">
        <v>400</v>
      </c>
      <c r="C237" s="113">
        <v>3.2</v>
      </c>
      <c r="D237" s="287">
        <v>2</v>
      </c>
      <c r="E237" s="287">
        <v>2</v>
      </c>
      <c r="F237" s="347"/>
      <c r="G237" s="348">
        <v>6500000</v>
      </c>
      <c r="H237" s="348">
        <v>6500000</v>
      </c>
      <c r="I237" s="348">
        <v>6500000</v>
      </c>
      <c r="J237" s="306" t="s">
        <v>40</v>
      </c>
    </row>
    <row r="238" spans="1:10" ht="42" x14ac:dyDescent="0.3">
      <c r="A238" s="190">
        <f t="shared" si="4"/>
        <v>147</v>
      </c>
      <c r="B238" s="262" t="s">
        <v>401</v>
      </c>
      <c r="C238" s="113">
        <v>3.2</v>
      </c>
      <c r="D238" s="287">
        <v>2</v>
      </c>
      <c r="E238" s="287">
        <v>2</v>
      </c>
      <c r="F238" s="347"/>
      <c r="G238" s="265">
        <v>9800000</v>
      </c>
      <c r="H238" s="265">
        <v>9800000</v>
      </c>
      <c r="I238" s="265">
        <v>9800000</v>
      </c>
      <c r="J238" s="306" t="s">
        <v>40</v>
      </c>
    </row>
    <row r="239" spans="1:10" ht="63" x14ac:dyDescent="0.3">
      <c r="A239" s="190">
        <f t="shared" si="4"/>
        <v>148</v>
      </c>
      <c r="B239" s="263" t="s">
        <v>87</v>
      </c>
      <c r="C239" s="113">
        <v>3.2</v>
      </c>
      <c r="D239" s="287">
        <v>2</v>
      </c>
      <c r="E239" s="287">
        <v>2</v>
      </c>
      <c r="F239" s="347"/>
      <c r="G239" s="348">
        <v>9800000</v>
      </c>
      <c r="H239" s="348">
        <v>9800000</v>
      </c>
      <c r="I239" s="348">
        <v>9800000</v>
      </c>
      <c r="J239" s="306" t="s">
        <v>40</v>
      </c>
    </row>
    <row r="240" spans="1:10" s="296" customFormat="1" x14ac:dyDescent="0.3">
      <c r="A240" s="295"/>
      <c r="B240" s="811" t="s">
        <v>3</v>
      </c>
      <c r="C240" s="811"/>
      <c r="D240" s="811"/>
      <c r="E240" s="811"/>
      <c r="F240" s="811" t="s">
        <v>4</v>
      </c>
      <c r="G240" s="811"/>
      <c r="H240" s="811"/>
      <c r="I240" s="811"/>
      <c r="J240" s="811"/>
    </row>
    <row r="241" spans="1:10" s="296" customFormat="1" x14ac:dyDescent="0.3">
      <c r="A241" s="297"/>
      <c r="B241" s="812"/>
      <c r="C241" s="812"/>
      <c r="D241" s="812"/>
      <c r="E241" s="812"/>
      <c r="F241" s="812"/>
      <c r="G241" s="812"/>
      <c r="H241" s="812"/>
      <c r="I241" s="812"/>
      <c r="J241" s="813"/>
    </row>
    <row r="242" spans="1:10" s="302" customFormat="1" ht="39" x14ac:dyDescent="0.3">
      <c r="A242" s="298"/>
      <c r="B242" s="299" t="s">
        <v>9</v>
      </c>
      <c r="C242" s="300" t="s">
        <v>2</v>
      </c>
      <c r="D242" s="299" t="s">
        <v>10</v>
      </c>
      <c r="E242" s="299" t="s">
        <v>11</v>
      </c>
      <c r="F242" s="299" t="s">
        <v>13</v>
      </c>
      <c r="G242" s="299" t="s">
        <v>14</v>
      </c>
      <c r="H242" s="299" t="s">
        <v>15</v>
      </c>
      <c r="I242" s="299" t="s">
        <v>16</v>
      </c>
      <c r="J242" s="301" t="s">
        <v>12</v>
      </c>
    </row>
    <row r="243" spans="1:10" ht="63" x14ac:dyDescent="0.3">
      <c r="A243" s="190">
        <f>A239+1</f>
        <v>149</v>
      </c>
      <c r="B243" s="263" t="s">
        <v>402</v>
      </c>
      <c r="C243" s="113">
        <v>3.2</v>
      </c>
      <c r="D243" s="287">
        <v>2</v>
      </c>
      <c r="E243" s="287">
        <v>2</v>
      </c>
      <c r="F243" s="347"/>
      <c r="G243" s="348">
        <v>8200000</v>
      </c>
      <c r="H243" s="348">
        <v>8200000</v>
      </c>
      <c r="I243" s="348">
        <v>8200000</v>
      </c>
      <c r="J243" s="306" t="s">
        <v>40</v>
      </c>
    </row>
    <row r="244" spans="1:10" ht="63" x14ac:dyDescent="0.3">
      <c r="A244" s="190">
        <f t="shared" si="4"/>
        <v>150</v>
      </c>
      <c r="B244" s="263" t="s">
        <v>432</v>
      </c>
      <c r="C244" s="113">
        <v>3.2</v>
      </c>
      <c r="D244" s="287">
        <v>2</v>
      </c>
      <c r="E244" s="287">
        <v>2</v>
      </c>
      <c r="F244" s="347"/>
      <c r="G244" s="348">
        <v>9800000</v>
      </c>
      <c r="H244" s="348">
        <v>9800000</v>
      </c>
      <c r="I244" s="348">
        <v>9800000</v>
      </c>
      <c r="J244" s="306" t="s">
        <v>40</v>
      </c>
    </row>
    <row r="245" spans="1:10" ht="63" x14ac:dyDescent="0.3">
      <c r="A245" s="190">
        <f>A244+1</f>
        <v>151</v>
      </c>
      <c r="B245" s="263" t="s">
        <v>433</v>
      </c>
      <c r="C245" s="113">
        <v>3.2</v>
      </c>
      <c r="D245" s="287">
        <v>2</v>
      </c>
      <c r="E245" s="287">
        <v>2</v>
      </c>
      <c r="F245" s="347"/>
      <c r="G245" s="348">
        <v>9800000</v>
      </c>
      <c r="H245" s="348">
        <v>9800000</v>
      </c>
      <c r="I245" s="348">
        <v>9800000</v>
      </c>
      <c r="J245" s="306" t="s">
        <v>40</v>
      </c>
    </row>
    <row r="246" spans="1:10" ht="63" x14ac:dyDescent="0.3">
      <c r="A246" s="190">
        <f t="shared" si="4"/>
        <v>152</v>
      </c>
      <c r="B246" s="263" t="s">
        <v>434</v>
      </c>
      <c r="C246" s="113">
        <v>3.2</v>
      </c>
      <c r="D246" s="287">
        <v>2</v>
      </c>
      <c r="E246" s="287">
        <v>2</v>
      </c>
      <c r="F246" s="347"/>
      <c r="G246" s="348">
        <v>9800000</v>
      </c>
      <c r="H246" s="348">
        <v>9800000</v>
      </c>
      <c r="I246" s="348">
        <v>9800000</v>
      </c>
      <c r="J246" s="306" t="s">
        <v>40</v>
      </c>
    </row>
    <row r="247" spans="1:10" ht="63" x14ac:dyDescent="0.3">
      <c r="A247" s="190">
        <f t="shared" si="4"/>
        <v>153</v>
      </c>
      <c r="B247" s="263" t="s">
        <v>435</v>
      </c>
      <c r="C247" s="113">
        <v>3.2</v>
      </c>
      <c r="D247" s="287">
        <v>2</v>
      </c>
      <c r="E247" s="287">
        <v>2</v>
      </c>
      <c r="F247" s="347"/>
      <c r="G247" s="348">
        <v>9800000</v>
      </c>
      <c r="H247" s="348">
        <v>9800000</v>
      </c>
      <c r="I247" s="348">
        <v>9800000</v>
      </c>
      <c r="J247" s="306" t="s">
        <v>40</v>
      </c>
    </row>
    <row r="248" spans="1:10" s="296" customFormat="1" x14ac:dyDescent="0.3">
      <c r="A248" s="295"/>
      <c r="B248" s="811" t="s">
        <v>3</v>
      </c>
      <c r="C248" s="811"/>
      <c r="D248" s="811"/>
      <c r="E248" s="811"/>
      <c r="F248" s="811" t="s">
        <v>4</v>
      </c>
      <c r="G248" s="811"/>
      <c r="H248" s="811"/>
      <c r="I248" s="811"/>
      <c r="J248" s="811"/>
    </row>
    <row r="249" spans="1:10" s="296" customFormat="1" x14ac:dyDescent="0.3">
      <c r="A249" s="297"/>
      <c r="B249" s="812"/>
      <c r="C249" s="812"/>
      <c r="D249" s="812"/>
      <c r="E249" s="812"/>
      <c r="F249" s="812"/>
      <c r="G249" s="812"/>
      <c r="H249" s="812"/>
      <c r="I249" s="812"/>
      <c r="J249" s="813"/>
    </row>
    <row r="250" spans="1:10" s="302" customFormat="1" ht="39" x14ac:dyDescent="0.3">
      <c r="A250" s="298"/>
      <c r="B250" s="299" t="s">
        <v>9</v>
      </c>
      <c r="C250" s="300" t="s">
        <v>2</v>
      </c>
      <c r="D250" s="299" t="s">
        <v>10</v>
      </c>
      <c r="E250" s="299" t="s">
        <v>11</v>
      </c>
      <c r="F250" s="299" t="s">
        <v>13</v>
      </c>
      <c r="G250" s="299" t="s">
        <v>14</v>
      </c>
      <c r="H250" s="299" t="s">
        <v>15</v>
      </c>
      <c r="I250" s="299" t="s">
        <v>16</v>
      </c>
      <c r="J250" s="301" t="s">
        <v>12</v>
      </c>
    </row>
    <row r="251" spans="1:10" ht="63" x14ac:dyDescent="0.3">
      <c r="A251" s="190">
        <f>A247+1</f>
        <v>154</v>
      </c>
      <c r="B251" s="263" t="s">
        <v>436</v>
      </c>
      <c r="C251" s="113">
        <v>3.2</v>
      </c>
      <c r="D251" s="287">
        <v>2</v>
      </c>
      <c r="E251" s="287">
        <v>2</v>
      </c>
      <c r="F251" s="347"/>
      <c r="G251" s="348">
        <v>9800000</v>
      </c>
      <c r="H251" s="348">
        <v>9800000</v>
      </c>
      <c r="I251" s="348">
        <v>9800000</v>
      </c>
      <c r="J251" s="306" t="s">
        <v>40</v>
      </c>
    </row>
    <row r="252" spans="1:10" ht="63" x14ac:dyDescent="0.3">
      <c r="A252" s="190">
        <f t="shared" si="4"/>
        <v>155</v>
      </c>
      <c r="B252" s="263" t="s">
        <v>437</v>
      </c>
      <c r="C252" s="113">
        <v>3.2</v>
      </c>
      <c r="D252" s="287">
        <v>2</v>
      </c>
      <c r="E252" s="287">
        <v>2</v>
      </c>
      <c r="F252" s="347"/>
      <c r="G252" s="348">
        <v>9800000</v>
      </c>
      <c r="H252" s="348">
        <v>9800000</v>
      </c>
      <c r="I252" s="348">
        <v>9800000</v>
      </c>
      <c r="J252" s="306" t="s">
        <v>40</v>
      </c>
    </row>
    <row r="253" spans="1:10" ht="63" x14ac:dyDescent="0.3">
      <c r="A253" s="190">
        <f t="shared" si="4"/>
        <v>156</v>
      </c>
      <c r="B253" s="263" t="s">
        <v>438</v>
      </c>
      <c r="C253" s="113">
        <v>3.2</v>
      </c>
      <c r="D253" s="287">
        <v>2</v>
      </c>
      <c r="E253" s="287">
        <v>2</v>
      </c>
      <c r="F253" s="347"/>
      <c r="G253" s="348">
        <v>8000000</v>
      </c>
      <c r="H253" s="348">
        <v>8000000</v>
      </c>
      <c r="I253" s="348">
        <v>8000000</v>
      </c>
      <c r="J253" s="306" t="s">
        <v>40</v>
      </c>
    </row>
    <row r="254" spans="1:10" ht="63" x14ac:dyDescent="0.3">
      <c r="A254" s="190">
        <f>A253+1</f>
        <v>157</v>
      </c>
      <c r="B254" s="263" t="s">
        <v>403</v>
      </c>
      <c r="C254" s="113">
        <v>3.2</v>
      </c>
      <c r="D254" s="287">
        <v>2</v>
      </c>
      <c r="E254" s="287">
        <v>2</v>
      </c>
      <c r="F254" s="347"/>
      <c r="G254" s="348">
        <v>9800000</v>
      </c>
      <c r="H254" s="348">
        <v>9800000</v>
      </c>
      <c r="I254" s="348">
        <v>9800000</v>
      </c>
      <c r="J254" s="306" t="s">
        <v>40</v>
      </c>
    </row>
    <row r="255" spans="1:10" ht="63" x14ac:dyDescent="0.3">
      <c r="A255" s="190">
        <f>A254+1</f>
        <v>158</v>
      </c>
      <c r="B255" s="263" t="s">
        <v>439</v>
      </c>
      <c r="C255" s="113">
        <v>3.2</v>
      </c>
      <c r="D255" s="287">
        <v>2</v>
      </c>
      <c r="E255" s="287">
        <v>2</v>
      </c>
      <c r="F255" s="347"/>
      <c r="G255" s="348">
        <v>9800000</v>
      </c>
      <c r="H255" s="348">
        <v>9800000</v>
      </c>
      <c r="I255" s="348">
        <v>9800000</v>
      </c>
      <c r="J255" s="306" t="s">
        <v>40</v>
      </c>
    </row>
    <row r="256" spans="1:10" s="296" customFormat="1" x14ac:dyDescent="0.3">
      <c r="A256" s="295"/>
      <c r="B256" s="811" t="s">
        <v>3</v>
      </c>
      <c r="C256" s="811"/>
      <c r="D256" s="811"/>
      <c r="E256" s="811"/>
      <c r="F256" s="811" t="s">
        <v>4</v>
      </c>
      <c r="G256" s="811"/>
      <c r="H256" s="811"/>
      <c r="I256" s="811"/>
      <c r="J256" s="811"/>
    </row>
    <row r="257" spans="1:10" s="296" customFormat="1" x14ac:dyDescent="0.3">
      <c r="A257" s="297"/>
      <c r="B257" s="812"/>
      <c r="C257" s="812"/>
      <c r="D257" s="812"/>
      <c r="E257" s="812"/>
      <c r="F257" s="812"/>
      <c r="G257" s="812"/>
      <c r="H257" s="812"/>
      <c r="I257" s="812"/>
      <c r="J257" s="813"/>
    </row>
    <row r="258" spans="1:10" s="302" customFormat="1" ht="39" x14ac:dyDescent="0.3">
      <c r="A258" s="298"/>
      <c r="B258" s="299" t="s">
        <v>9</v>
      </c>
      <c r="C258" s="300" t="s">
        <v>2</v>
      </c>
      <c r="D258" s="299" t="s">
        <v>10</v>
      </c>
      <c r="E258" s="299" t="s">
        <v>11</v>
      </c>
      <c r="F258" s="299" t="s">
        <v>13</v>
      </c>
      <c r="G258" s="299" t="s">
        <v>14</v>
      </c>
      <c r="H258" s="299" t="s">
        <v>15</v>
      </c>
      <c r="I258" s="299" t="s">
        <v>16</v>
      </c>
      <c r="J258" s="301" t="s">
        <v>12</v>
      </c>
    </row>
    <row r="259" spans="1:10" ht="42" x14ac:dyDescent="0.3">
      <c r="A259" s="190">
        <f>A255+1</f>
        <v>159</v>
      </c>
      <c r="B259" s="263" t="s">
        <v>404</v>
      </c>
      <c r="C259" s="113">
        <v>3.2</v>
      </c>
      <c r="D259" s="287">
        <v>2</v>
      </c>
      <c r="E259" s="287">
        <v>2</v>
      </c>
      <c r="F259" s="347"/>
      <c r="G259" s="348">
        <v>9800000</v>
      </c>
      <c r="H259" s="348">
        <v>9800000</v>
      </c>
      <c r="I259" s="348">
        <v>9800000</v>
      </c>
      <c r="J259" s="306" t="s">
        <v>40</v>
      </c>
    </row>
    <row r="260" spans="1:10" ht="63" x14ac:dyDescent="0.3">
      <c r="A260" s="190">
        <f>A259+1</f>
        <v>160</v>
      </c>
      <c r="B260" s="263" t="s">
        <v>440</v>
      </c>
      <c r="C260" s="113">
        <v>3.2</v>
      </c>
      <c r="D260" s="287">
        <v>2</v>
      </c>
      <c r="E260" s="287">
        <v>2</v>
      </c>
      <c r="F260" s="347"/>
      <c r="G260" s="348">
        <v>5200000</v>
      </c>
      <c r="H260" s="348">
        <v>5200000</v>
      </c>
      <c r="I260" s="348">
        <v>5200000</v>
      </c>
      <c r="J260" s="306" t="s">
        <v>40</v>
      </c>
    </row>
    <row r="261" spans="1:10" ht="63" x14ac:dyDescent="0.3">
      <c r="A261" s="190">
        <f>A260+1</f>
        <v>161</v>
      </c>
      <c r="B261" s="263" t="s">
        <v>405</v>
      </c>
      <c r="C261" s="113">
        <v>3.2</v>
      </c>
      <c r="D261" s="287">
        <v>2</v>
      </c>
      <c r="E261" s="287">
        <v>2</v>
      </c>
      <c r="F261" s="347"/>
      <c r="G261" s="348">
        <v>8200000</v>
      </c>
      <c r="H261" s="348">
        <v>8200000</v>
      </c>
      <c r="I261" s="348">
        <v>8200000</v>
      </c>
      <c r="J261" s="306" t="s">
        <v>40</v>
      </c>
    </row>
    <row r="262" spans="1:10" ht="63" x14ac:dyDescent="0.3">
      <c r="A262" s="190">
        <f>A261+1</f>
        <v>162</v>
      </c>
      <c r="B262" s="263" t="s">
        <v>441</v>
      </c>
      <c r="C262" s="113">
        <v>3.2</v>
      </c>
      <c r="D262" s="287">
        <v>2</v>
      </c>
      <c r="E262" s="287">
        <v>2</v>
      </c>
      <c r="F262" s="347"/>
      <c r="G262" s="348">
        <v>9800000</v>
      </c>
      <c r="H262" s="348">
        <v>9800000</v>
      </c>
      <c r="I262" s="348">
        <v>9800000</v>
      </c>
      <c r="J262" s="306" t="s">
        <v>40</v>
      </c>
    </row>
    <row r="263" spans="1:10" ht="63" x14ac:dyDescent="0.3">
      <c r="A263" s="190">
        <f>A262+1</f>
        <v>163</v>
      </c>
      <c r="B263" s="263" t="s">
        <v>406</v>
      </c>
      <c r="C263" s="113">
        <v>3.2</v>
      </c>
      <c r="D263" s="287">
        <v>2</v>
      </c>
      <c r="E263" s="287">
        <v>2</v>
      </c>
      <c r="F263" s="347"/>
      <c r="G263" s="348">
        <v>4275000</v>
      </c>
      <c r="H263" s="348">
        <v>4275000</v>
      </c>
      <c r="I263" s="348">
        <v>4275000</v>
      </c>
      <c r="J263" s="306" t="s">
        <v>40</v>
      </c>
    </row>
    <row r="264" spans="1:10" ht="63" x14ac:dyDescent="0.3">
      <c r="A264" s="190">
        <f>A263+1</f>
        <v>164</v>
      </c>
      <c r="B264" s="264" t="s">
        <v>443</v>
      </c>
      <c r="C264" s="113">
        <v>3.2</v>
      </c>
      <c r="D264" s="287">
        <v>2</v>
      </c>
      <c r="E264" s="287">
        <v>2</v>
      </c>
      <c r="F264" s="347"/>
      <c r="G264" s="350">
        <v>8500000</v>
      </c>
      <c r="H264" s="350">
        <v>8500000</v>
      </c>
      <c r="I264" s="350">
        <v>8500000</v>
      </c>
      <c r="J264" s="306" t="s">
        <v>40</v>
      </c>
    </row>
    <row r="265" spans="1:10" s="296" customFormat="1" x14ac:dyDescent="0.3">
      <c r="A265" s="295"/>
      <c r="B265" s="811" t="s">
        <v>3</v>
      </c>
      <c r="C265" s="811"/>
      <c r="D265" s="811"/>
      <c r="E265" s="811"/>
      <c r="F265" s="811" t="s">
        <v>4</v>
      </c>
      <c r="G265" s="811"/>
      <c r="H265" s="811"/>
      <c r="I265" s="811"/>
      <c r="J265" s="811"/>
    </row>
    <row r="266" spans="1:10" s="296" customFormat="1" x14ac:dyDescent="0.3">
      <c r="A266" s="297"/>
      <c r="B266" s="812"/>
      <c r="C266" s="812"/>
      <c r="D266" s="812"/>
      <c r="E266" s="812"/>
      <c r="F266" s="812"/>
      <c r="G266" s="812"/>
      <c r="H266" s="812"/>
      <c r="I266" s="812"/>
      <c r="J266" s="813"/>
    </row>
    <row r="267" spans="1:10" s="302" customFormat="1" ht="39" x14ac:dyDescent="0.3">
      <c r="A267" s="298"/>
      <c r="B267" s="299" t="s">
        <v>9</v>
      </c>
      <c r="C267" s="300" t="s">
        <v>2</v>
      </c>
      <c r="D267" s="299" t="s">
        <v>10</v>
      </c>
      <c r="E267" s="299" t="s">
        <v>11</v>
      </c>
      <c r="F267" s="299" t="s">
        <v>13</v>
      </c>
      <c r="G267" s="299" t="s">
        <v>14</v>
      </c>
      <c r="H267" s="299" t="s">
        <v>15</v>
      </c>
      <c r="I267" s="299" t="s">
        <v>16</v>
      </c>
      <c r="J267" s="301" t="s">
        <v>12</v>
      </c>
    </row>
    <row r="268" spans="1:10" ht="63" x14ac:dyDescent="0.3">
      <c r="A268" s="190">
        <f>A264+1</f>
        <v>165</v>
      </c>
      <c r="B268" s="263" t="s">
        <v>442</v>
      </c>
      <c r="C268" s="113">
        <v>3.2</v>
      </c>
      <c r="D268" s="287">
        <v>2</v>
      </c>
      <c r="E268" s="287">
        <v>2</v>
      </c>
      <c r="F268" s="347"/>
      <c r="G268" s="348">
        <v>9800000</v>
      </c>
      <c r="H268" s="348">
        <v>9800000</v>
      </c>
      <c r="I268" s="348">
        <v>9800000</v>
      </c>
      <c r="J268" s="306" t="s">
        <v>40</v>
      </c>
    </row>
    <row r="269" spans="1:10" ht="63" x14ac:dyDescent="0.3">
      <c r="A269" s="190">
        <f>A268+1</f>
        <v>166</v>
      </c>
      <c r="B269" s="264" t="s">
        <v>444</v>
      </c>
      <c r="C269" s="113">
        <v>3.2</v>
      </c>
      <c r="D269" s="287">
        <v>2</v>
      </c>
      <c r="E269" s="287">
        <v>2</v>
      </c>
      <c r="F269" s="347"/>
      <c r="G269" s="348">
        <v>9800000</v>
      </c>
      <c r="H269" s="348">
        <v>9800000</v>
      </c>
      <c r="I269" s="348">
        <v>9800000</v>
      </c>
      <c r="J269" s="306" t="s">
        <v>40</v>
      </c>
    </row>
    <row r="270" spans="1:10" ht="63" x14ac:dyDescent="0.3">
      <c r="A270" s="190">
        <f>A269+1</f>
        <v>167</v>
      </c>
      <c r="B270" s="264" t="s">
        <v>445</v>
      </c>
      <c r="C270" s="113">
        <v>3.2</v>
      </c>
      <c r="D270" s="287">
        <v>2</v>
      </c>
      <c r="E270" s="287">
        <v>2</v>
      </c>
      <c r="F270" s="347"/>
      <c r="G270" s="265">
        <v>4990000</v>
      </c>
      <c r="H270" s="265">
        <v>4990000</v>
      </c>
      <c r="I270" s="265">
        <v>4990000</v>
      </c>
      <c r="J270" s="306" t="s">
        <v>40</v>
      </c>
    </row>
    <row r="271" spans="1:10" ht="63" x14ac:dyDescent="0.3">
      <c r="A271" s="190">
        <f>A270+1</f>
        <v>168</v>
      </c>
      <c r="B271" s="263" t="s">
        <v>446</v>
      </c>
      <c r="C271" s="113">
        <v>3.2</v>
      </c>
      <c r="D271" s="287">
        <v>2</v>
      </c>
      <c r="E271" s="287">
        <v>2</v>
      </c>
      <c r="F271" s="347"/>
      <c r="G271" s="348">
        <v>9800000</v>
      </c>
      <c r="H271" s="348">
        <v>9800000</v>
      </c>
      <c r="I271" s="348">
        <v>9800000</v>
      </c>
      <c r="J271" s="306" t="s">
        <v>40</v>
      </c>
    </row>
    <row r="272" spans="1:10" ht="63" x14ac:dyDescent="0.3">
      <c r="A272" s="190">
        <f>A271+1</f>
        <v>169</v>
      </c>
      <c r="B272" s="264" t="s">
        <v>407</v>
      </c>
      <c r="C272" s="113">
        <v>3.2</v>
      </c>
      <c r="D272" s="287">
        <v>2</v>
      </c>
      <c r="E272" s="287">
        <v>2</v>
      </c>
      <c r="F272" s="347"/>
      <c r="G272" s="351">
        <v>9500000</v>
      </c>
      <c r="H272" s="351">
        <v>9500000</v>
      </c>
      <c r="I272" s="351">
        <v>9500000</v>
      </c>
      <c r="J272" s="306" t="s">
        <v>40</v>
      </c>
    </row>
    <row r="273" spans="1:10" ht="42" x14ac:dyDescent="0.3">
      <c r="A273" s="190">
        <f>A272+1</f>
        <v>170</v>
      </c>
      <c r="B273" s="263" t="s">
        <v>408</v>
      </c>
      <c r="C273" s="113">
        <v>3.2</v>
      </c>
      <c r="D273" s="287">
        <v>2</v>
      </c>
      <c r="E273" s="287">
        <v>2</v>
      </c>
      <c r="F273" s="347"/>
      <c r="G273" s="352">
        <v>8500000</v>
      </c>
      <c r="H273" s="352">
        <v>8500000</v>
      </c>
      <c r="I273" s="352">
        <v>8500000</v>
      </c>
      <c r="J273" s="306" t="s">
        <v>40</v>
      </c>
    </row>
    <row r="274" spans="1:10" s="296" customFormat="1" x14ac:dyDescent="0.3">
      <c r="A274" s="295"/>
      <c r="B274" s="811" t="s">
        <v>3</v>
      </c>
      <c r="C274" s="811"/>
      <c r="D274" s="811"/>
      <c r="E274" s="811"/>
      <c r="F274" s="811" t="s">
        <v>4</v>
      </c>
      <c r="G274" s="811"/>
      <c r="H274" s="811"/>
      <c r="I274" s="811"/>
      <c r="J274" s="811"/>
    </row>
    <row r="275" spans="1:10" s="296" customFormat="1" x14ac:dyDescent="0.3">
      <c r="A275" s="297"/>
      <c r="B275" s="812"/>
      <c r="C275" s="812"/>
      <c r="D275" s="812"/>
      <c r="E275" s="812"/>
      <c r="F275" s="812"/>
      <c r="G275" s="812"/>
      <c r="H275" s="812"/>
      <c r="I275" s="812"/>
      <c r="J275" s="813"/>
    </row>
    <row r="276" spans="1:10" s="302" customFormat="1" ht="39" x14ac:dyDescent="0.3">
      <c r="A276" s="298"/>
      <c r="B276" s="299" t="s">
        <v>9</v>
      </c>
      <c r="C276" s="300" t="s">
        <v>2</v>
      </c>
      <c r="D276" s="299" t="s">
        <v>10</v>
      </c>
      <c r="E276" s="299" t="s">
        <v>11</v>
      </c>
      <c r="F276" s="299" t="s">
        <v>13</v>
      </c>
      <c r="G276" s="299" t="s">
        <v>14</v>
      </c>
      <c r="H276" s="299" t="s">
        <v>15</v>
      </c>
      <c r="I276" s="299" t="s">
        <v>16</v>
      </c>
      <c r="J276" s="301" t="s">
        <v>12</v>
      </c>
    </row>
    <row r="277" spans="1:10" ht="63" x14ac:dyDescent="0.3">
      <c r="A277" s="190">
        <f>A273+1</f>
        <v>171</v>
      </c>
      <c r="B277" s="263" t="s">
        <v>447</v>
      </c>
      <c r="C277" s="113">
        <v>3.2</v>
      </c>
      <c r="D277" s="287">
        <v>2</v>
      </c>
      <c r="E277" s="287">
        <v>2</v>
      </c>
      <c r="F277" s="347"/>
      <c r="G277" s="348">
        <v>9800000</v>
      </c>
      <c r="H277" s="348">
        <v>9800000</v>
      </c>
      <c r="I277" s="348">
        <v>9800000</v>
      </c>
      <c r="J277" s="306" t="s">
        <v>40</v>
      </c>
    </row>
    <row r="278" spans="1:10" ht="63" x14ac:dyDescent="0.3">
      <c r="A278" s="190">
        <f>A277+1</f>
        <v>172</v>
      </c>
      <c r="B278" s="263" t="s">
        <v>448</v>
      </c>
      <c r="C278" s="113">
        <v>3.2</v>
      </c>
      <c r="D278" s="287">
        <v>2</v>
      </c>
      <c r="E278" s="287">
        <v>2</v>
      </c>
      <c r="F278" s="347"/>
      <c r="G278" s="348">
        <v>9800000</v>
      </c>
      <c r="H278" s="348">
        <v>9800000</v>
      </c>
      <c r="I278" s="348">
        <v>9800000</v>
      </c>
      <c r="J278" s="306" t="s">
        <v>40</v>
      </c>
    </row>
    <row r="279" spans="1:10" ht="63" x14ac:dyDescent="0.3">
      <c r="A279" s="190">
        <f>A278+1</f>
        <v>173</v>
      </c>
      <c r="B279" s="263" t="s">
        <v>449</v>
      </c>
      <c r="C279" s="113">
        <v>3.2</v>
      </c>
      <c r="D279" s="287">
        <v>2</v>
      </c>
      <c r="E279" s="287">
        <v>2</v>
      </c>
      <c r="F279" s="347"/>
      <c r="G279" s="348">
        <v>9800000</v>
      </c>
      <c r="H279" s="348">
        <v>9800000</v>
      </c>
      <c r="I279" s="348">
        <v>9800000</v>
      </c>
      <c r="J279" s="306" t="s">
        <v>40</v>
      </c>
    </row>
    <row r="280" spans="1:10" ht="63" x14ac:dyDescent="0.3">
      <c r="A280" s="190">
        <f>A279+1</f>
        <v>174</v>
      </c>
      <c r="B280" s="263" t="s">
        <v>450</v>
      </c>
      <c r="C280" s="113">
        <v>3.2</v>
      </c>
      <c r="D280" s="287">
        <v>2</v>
      </c>
      <c r="E280" s="287">
        <v>2</v>
      </c>
      <c r="F280" s="347"/>
      <c r="G280" s="348">
        <v>9800000</v>
      </c>
      <c r="H280" s="348">
        <v>9800000</v>
      </c>
      <c r="I280" s="348">
        <v>9800000</v>
      </c>
      <c r="J280" s="306" t="s">
        <v>40</v>
      </c>
    </row>
    <row r="281" spans="1:10" ht="63" x14ac:dyDescent="0.3">
      <c r="A281" s="190">
        <f>A280+1</f>
        <v>175</v>
      </c>
      <c r="B281" s="263" t="s">
        <v>451</v>
      </c>
      <c r="C281" s="113">
        <v>3.2</v>
      </c>
      <c r="D281" s="287">
        <v>2</v>
      </c>
      <c r="E281" s="287">
        <v>2</v>
      </c>
      <c r="F281" s="347"/>
      <c r="G281" s="348">
        <v>9800000</v>
      </c>
      <c r="H281" s="348">
        <v>9800000</v>
      </c>
      <c r="I281" s="348">
        <v>9800000</v>
      </c>
      <c r="J281" s="306" t="s">
        <v>40</v>
      </c>
    </row>
    <row r="282" spans="1:10" s="296" customFormat="1" x14ac:dyDescent="0.3">
      <c r="A282" s="295"/>
      <c r="B282" s="811" t="s">
        <v>3</v>
      </c>
      <c r="C282" s="811"/>
      <c r="D282" s="811"/>
      <c r="E282" s="811"/>
      <c r="F282" s="811" t="s">
        <v>4</v>
      </c>
      <c r="G282" s="811"/>
      <c r="H282" s="811"/>
      <c r="I282" s="811"/>
      <c r="J282" s="811"/>
    </row>
    <row r="283" spans="1:10" s="296" customFormat="1" x14ac:dyDescent="0.3">
      <c r="A283" s="297"/>
      <c r="B283" s="812"/>
      <c r="C283" s="812"/>
      <c r="D283" s="812"/>
      <c r="E283" s="812"/>
      <c r="F283" s="812"/>
      <c r="G283" s="812"/>
      <c r="H283" s="812"/>
      <c r="I283" s="812"/>
      <c r="J283" s="813"/>
    </row>
    <row r="284" spans="1:10" s="302" customFormat="1" ht="39" x14ac:dyDescent="0.3">
      <c r="A284" s="298"/>
      <c r="B284" s="299" t="s">
        <v>9</v>
      </c>
      <c r="C284" s="300" t="s">
        <v>2</v>
      </c>
      <c r="D284" s="299" t="s">
        <v>10</v>
      </c>
      <c r="E284" s="299" t="s">
        <v>11</v>
      </c>
      <c r="F284" s="299" t="s">
        <v>13</v>
      </c>
      <c r="G284" s="299" t="s">
        <v>14</v>
      </c>
      <c r="H284" s="299" t="s">
        <v>15</v>
      </c>
      <c r="I284" s="299" t="s">
        <v>16</v>
      </c>
      <c r="J284" s="301" t="s">
        <v>12</v>
      </c>
    </row>
    <row r="285" spans="1:10" ht="63" x14ac:dyDescent="0.3">
      <c r="A285" s="190">
        <f>A281+1</f>
        <v>176</v>
      </c>
      <c r="B285" s="263" t="s">
        <v>452</v>
      </c>
      <c r="C285" s="113">
        <v>3.2</v>
      </c>
      <c r="D285" s="287">
        <v>2</v>
      </c>
      <c r="E285" s="287">
        <v>2</v>
      </c>
      <c r="F285" s="347"/>
      <c r="G285" s="348">
        <v>9800000</v>
      </c>
      <c r="H285" s="348">
        <v>9800000</v>
      </c>
      <c r="I285" s="348">
        <v>9800000</v>
      </c>
      <c r="J285" s="306" t="s">
        <v>40</v>
      </c>
    </row>
    <row r="286" spans="1:10" ht="63" x14ac:dyDescent="0.3">
      <c r="A286" s="190">
        <f>A285+1</f>
        <v>177</v>
      </c>
      <c r="B286" s="263" t="s">
        <v>409</v>
      </c>
      <c r="C286" s="113">
        <v>3.2</v>
      </c>
      <c r="D286" s="287">
        <v>2</v>
      </c>
      <c r="E286" s="287">
        <v>2</v>
      </c>
      <c r="F286" s="347"/>
      <c r="G286" s="348">
        <v>9800000</v>
      </c>
      <c r="H286" s="348">
        <v>9800000</v>
      </c>
      <c r="I286" s="348">
        <v>9800000</v>
      </c>
      <c r="J286" s="306" t="s">
        <v>40</v>
      </c>
    </row>
    <row r="287" spans="1:10" ht="63" x14ac:dyDescent="0.3">
      <c r="A287" s="190">
        <f>A286+1</f>
        <v>178</v>
      </c>
      <c r="B287" s="263" t="s">
        <v>453</v>
      </c>
      <c r="C287" s="113">
        <v>3.2</v>
      </c>
      <c r="D287" s="287">
        <v>2</v>
      </c>
      <c r="E287" s="287">
        <v>2</v>
      </c>
      <c r="F287" s="347"/>
      <c r="G287" s="348">
        <v>8200000</v>
      </c>
      <c r="H287" s="348">
        <v>8200000</v>
      </c>
      <c r="I287" s="348">
        <v>8200000</v>
      </c>
      <c r="J287" s="306" t="s">
        <v>40</v>
      </c>
    </row>
    <row r="288" spans="1:10" ht="63" x14ac:dyDescent="0.3">
      <c r="A288" s="190">
        <f>A287+1</f>
        <v>179</v>
      </c>
      <c r="B288" s="263" t="s">
        <v>124</v>
      </c>
      <c r="C288" s="113">
        <v>3.2</v>
      </c>
      <c r="D288" s="287">
        <v>2</v>
      </c>
      <c r="E288" s="287">
        <v>2</v>
      </c>
      <c r="F288" s="347"/>
      <c r="G288" s="348">
        <v>9800000</v>
      </c>
      <c r="H288" s="348">
        <v>9800000</v>
      </c>
      <c r="I288" s="348">
        <v>9800000</v>
      </c>
      <c r="J288" s="306" t="s">
        <v>40</v>
      </c>
    </row>
    <row r="289" spans="1:10" ht="63" x14ac:dyDescent="0.3">
      <c r="A289" s="190">
        <f>A288+1</f>
        <v>180</v>
      </c>
      <c r="B289" s="263" t="s">
        <v>454</v>
      </c>
      <c r="C289" s="113">
        <v>3.2</v>
      </c>
      <c r="D289" s="287">
        <v>2</v>
      </c>
      <c r="E289" s="287">
        <v>2</v>
      </c>
      <c r="F289" s="347"/>
      <c r="G289" s="348">
        <v>9800000</v>
      </c>
      <c r="H289" s="348">
        <v>9800000</v>
      </c>
      <c r="I289" s="348">
        <v>9800000</v>
      </c>
      <c r="J289" s="306" t="s">
        <v>40</v>
      </c>
    </row>
    <row r="290" spans="1:10" s="296" customFormat="1" x14ac:dyDescent="0.3">
      <c r="A290" s="295"/>
      <c r="B290" s="811" t="s">
        <v>3</v>
      </c>
      <c r="C290" s="811"/>
      <c r="D290" s="811"/>
      <c r="E290" s="811"/>
      <c r="F290" s="811" t="s">
        <v>4</v>
      </c>
      <c r="G290" s="811"/>
      <c r="H290" s="811"/>
      <c r="I290" s="811"/>
      <c r="J290" s="811"/>
    </row>
    <row r="291" spans="1:10" s="296" customFormat="1" x14ac:dyDescent="0.3">
      <c r="A291" s="297"/>
      <c r="B291" s="812"/>
      <c r="C291" s="812"/>
      <c r="D291" s="812"/>
      <c r="E291" s="812"/>
      <c r="F291" s="812"/>
      <c r="G291" s="812"/>
      <c r="H291" s="812"/>
      <c r="I291" s="812"/>
      <c r="J291" s="813"/>
    </row>
    <row r="292" spans="1:10" s="302" customFormat="1" ht="39" x14ac:dyDescent="0.3">
      <c r="A292" s="298"/>
      <c r="B292" s="299" t="s">
        <v>9</v>
      </c>
      <c r="C292" s="300" t="s">
        <v>2</v>
      </c>
      <c r="D292" s="299" t="s">
        <v>10</v>
      </c>
      <c r="E292" s="299" t="s">
        <v>11</v>
      </c>
      <c r="F292" s="299" t="s">
        <v>13</v>
      </c>
      <c r="G292" s="299" t="s">
        <v>14</v>
      </c>
      <c r="H292" s="299" t="s">
        <v>15</v>
      </c>
      <c r="I292" s="299" t="s">
        <v>16</v>
      </c>
      <c r="J292" s="301" t="s">
        <v>12</v>
      </c>
    </row>
    <row r="293" spans="1:10" ht="63" x14ac:dyDescent="0.3">
      <c r="A293" s="190">
        <f>A289+1</f>
        <v>181</v>
      </c>
      <c r="B293" s="263" t="s">
        <v>455</v>
      </c>
      <c r="C293" s="113">
        <v>3.2</v>
      </c>
      <c r="D293" s="287">
        <v>2</v>
      </c>
      <c r="E293" s="287">
        <v>2</v>
      </c>
      <c r="F293" s="347"/>
      <c r="G293" s="348">
        <v>9800000</v>
      </c>
      <c r="H293" s="348">
        <v>9800000</v>
      </c>
      <c r="I293" s="348">
        <v>9800000</v>
      </c>
      <c r="J293" s="306" t="s">
        <v>40</v>
      </c>
    </row>
    <row r="294" spans="1:10" ht="63" x14ac:dyDescent="0.3">
      <c r="A294" s="190">
        <f>A293+1</f>
        <v>182</v>
      </c>
      <c r="B294" s="262" t="s">
        <v>456</v>
      </c>
      <c r="C294" s="113">
        <v>3.2</v>
      </c>
      <c r="D294" s="287">
        <v>2</v>
      </c>
      <c r="E294" s="287">
        <v>2</v>
      </c>
      <c r="F294" s="347"/>
      <c r="G294" s="265">
        <v>8450000</v>
      </c>
      <c r="H294" s="265">
        <v>8450000</v>
      </c>
      <c r="I294" s="265">
        <v>8450000</v>
      </c>
      <c r="J294" s="306" t="s">
        <v>40</v>
      </c>
    </row>
    <row r="295" spans="1:10" ht="63" x14ac:dyDescent="0.3">
      <c r="A295" s="190">
        <f>A294+1</f>
        <v>183</v>
      </c>
      <c r="B295" s="263" t="s">
        <v>457</v>
      </c>
      <c r="C295" s="113">
        <v>3.2</v>
      </c>
      <c r="D295" s="287">
        <v>2</v>
      </c>
      <c r="E295" s="287">
        <v>2</v>
      </c>
      <c r="F295" s="347"/>
      <c r="G295" s="348">
        <v>9800000</v>
      </c>
      <c r="H295" s="348">
        <v>9800000</v>
      </c>
      <c r="I295" s="348">
        <v>9800000</v>
      </c>
      <c r="J295" s="306" t="s">
        <v>40</v>
      </c>
    </row>
    <row r="296" spans="1:10" ht="63" x14ac:dyDescent="0.3">
      <c r="A296" s="190">
        <f>A295+1</f>
        <v>184</v>
      </c>
      <c r="B296" s="263" t="s">
        <v>458</v>
      </c>
      <c r="C296" s="113">
        <v>3.2</v>
      </c>
      <c r="D296" s="287">
        <v>2</v>
      </c>
      <c r="E296" s="287">
        <v>2</v>
      </c>
      <c r="F296" s="347"/>
      <c r="G296" s="348">
        <v>9800000</v>
      </c>
      <c r="H296" s="348">
        <v>9800000</v>
      </c>
      <c r="I296" s="348">
        <v>9800000</v>
      </c>
      <c r="J296" s="306" t="s">
        <v>40</v>
      </c>
    </row>
    <row r="297" spans="1:10" ht="63" x14ac:dyDescent="0.3">
      <c r="A297" s="190">
        <f>A296+1</f>
        <v>185</v>
      </c>
      <c r="B297" s="262" t="s">
        <v>410</v>
      </c>
      <c r="C297" s="113">
        <v>3.2</v>
      </c>
      <c r="D297" s="287">
        <v>2</v>
      </c>
      <c r="E297" s="287">
        <v>2</v>
      </c>
      <c r="F297" s="347"/>
      <c r="G297" s="265">
        <v>5000000</v>
      </c>
      <c r="H297" s="265">
        <v>5000000</v>
      </c>
      <c r="I297" s="265">
        <v>5000000</v>
      </c>
      <c r="J297" s="306" t="s">
        <v>40</v>
      </c>
    </row>
    <row r="298" spans="1:10" s="296" customFormat="1" x14ac:dyDescent="0.3">
      <c r="A298" s="295"/>
      <c r="B298" s="811" t="s">
        <v>3</v>
      </c>
      <c r="C298" s="811"/>
      <c r="D298" s="811"/>
      <c r="E298" s="811"/>
      <c r="F298" s="811" t="s">
        <v>4</v>
      </c>
      <c r="G298" s="811"/>
      <c r="H298" s="811"/>
      <c r="I298" s="811"/>
      <c r="J298" s="811"/>
    </row>
    <row r="299" spans="1:10" s="296" customFormat="1" x14ac:dyDescent="0.3">
      <c r="A299" s="297"/>
      <c r="B299" s="812"/>
      <c r="C299" s="812"/>
      <c r="D299" s="812"/>
      <c r="E299" s="812"/>
      <c r="F299" s="812"/>
      <c r="G299" s="812"/>
      <c r="H299" s="812"/>
      <c r="I299" s="812"/>
      <c r="J299" s="813"/>
    </row>
    <row r="300" spans="1:10" s="302" customFormat="1" ht="39" x14ac:dyDescent="0.3">
      <c r="A300" s="298"/>
      <c r="B300" s="299" t="s">
        <v>9</v>
      </c>
      <c r="C300" s="300" t="s">
        <v>2</v>
      </c>
      <c r="D300" s="299" t="s">
        <v>10</v>
      </c>
      <c r="E300" s="299" t="s">
        <v>11</v>
      </c>
      <c r="F300" s="299" t="s">
        <v>13</v>
      </c>
      <c r="G300" s="299" t="s">
        <v>14</v>
      </c>
      <c r="H300" s="299" t="s">
        <v>15</v>
      </c>
      <c r="I300" s="299" t="s">
        <v>16</v>
      </c>
      <c r="J300" s="301" t="s">
        <v>12</v>
      </c>
    </row>
    <row r="301" spans="1:10" ht="63" x14ac:dyDescent="0.3">
      <c r="A301" s="190">
        <f>A297+1</f>
        <v>186</v>
      </c>
      <c r="B301" s="262" t="s">
        <v>411</v>
      </c>
      <c r="C301" s="113">
        <v>3.2</v>
      </c>
      <c r="D301" s="287">
        <v>2</v>
      </c>
      <c r="E301" s="287">
        <v>2</v>
      </c>
      <c r="F301" s="347"/>
      <c r="G301" s="265">
        <v>9800000</v>
      </c>
      <c r="H301" s="265">
        <v>9800000</v>
      </c>
      <c r="I301" s="265">
        <v>9800000</v>
      </c>
      <c r="J301" s="306" t="s">
        <v>40</v>
      </c>
    </row>
    <row r="302" spans="1:10" ht="63" x14ac:dyDescent="0.3">
      <c r="A302" s="190">
        <f>A301+1</f>
        <v>187</v>
      </c>
      <c r="B302" s="263" t="s">
        <v>459</v>
      </c>
      <c r="C302" s="113">
        <v>3.2</v>
      </c>
      <c r="D302" s="287">
        <v>2</v>
      </c>
      <c r="E302" s="287">
        <v>2</v>
      </c>
      <c r="F302" s="347"/>
      <c r="G302" s="348">
        <v>9800000</v>
      </c>
      <c r="H302" s="348">
        <v>9800000</v>
      </c>
      <c r="I302" s="348">
        <v>9800000</v>
      </c>
      <c r="J302" s="306" t="s">
        <v>40</v>
      </c>
    </row>
    <row r="303" spans="1:10" ht="63" x14ac:dyDescent="0.3">
      <c r="A303" s="190">
        <f>A302+1</f>
        <v>188</v>
      </c>
      <c r="B303" s="263" t="s">
        <v>97</v>
      </c>
      <c r="C303" s="113">
        <v>3.2</v>
      </c>
      <c r="D303" s="287">
        <v>2</v>
      </c>
      <c r="E303" s="287">
        <v>2</v>
      </c>
      <c r="F303" s="347"/>
      <c r="G303" s="348">
        <v>9800000</v>
      </c>
      <c r="H303" s="348">
        <v>9800000</v>
      </c>
      <c r="I303" s="348">
        <v>9800000</v>
      </c>
      <c r="J303" s="306" t="s">
        <v>40</v>
      </c>
    </row>
    <row r="304" spans="1:10" ht="63" x14ac:dyDescent="0.3">
      <c r="A304" s="190">
        <f>A303+1</f>
        <v>189</v>
      </c>
      <c r="B304" s="262" t="s">
        <v>460</v>
      </c>
      <c r="C304" s="113">
        <v>3.2</v>
      </c>
      <c r="D304" s="287">
        <v>2</v>
      </c>
      <c r="E304" s="287">
        <v>2</v>
      </c>
      <c r="F304" s="347"/>
      <c r="G304" s="265">
        <v>6995000</v>
      </c>
      <c r="H304" s="265">
        <v>6995000</v>
      </c>
      <c r="I304" s="265">
        <v>6995000</v>
      </c>
      <c r="J304" s="306" t="s">
        <v>40</v>
      </c>
    </row>
    <row r="305" spans="1:10" ht="63" x14ac:dyDescent="0.3">
      <c r="A305" s="190">
        <f>A304+1</f>
        <v>190</v>
      </c>
      <c r="B305" s="264" t="s">
        <v>412</v>
      </c>
      <c r="C305" s="113">
        <v>3.2</v>
      </c>
      <c r="D305" s="287">
        <v>2</v>
      </c>
      <c r="E305" s="287">
        <v>2</v>
      </c>
      <c r="F305" s="347"/>
      <c r="G305" s="350">
        <v>9800000</v>
      </c>
      <c r="H305" s="350">
        <v>9800000</v>
      </c>
      <c r="I305" s="350">
        <v>9800000</v>
      </c>
      <c r="J305" s="306" t="s">
        <v>40</v>
      </c>
    </row>
    <row r="306" spans="1:10" s="296" customFormat="1" x14ac:dyDescent="0.3">
      <c r="A306" s="295"/>
      <c r="B306" s="811" t="s">
        <v>3</v>
      </c>
      <c r="C306" s="811"/>
      <c r="D306" s="811"/>
      <c r="E306" s="811"/>
      <c r="F306" s="811" t="s">
        <v>4</v>
      </c>
      <c r="G306" s="811"/>
      <c r="H306" s="811"/>
      <c r="I306" s="811"/>
      <c r="J306" s="811"/>
    </row>
    <row r="307" spans="1:10" s="296" customFormat="1" x14ac:dyDescent="0.3">
      <c r="A307" s="297"/>
      <c r="B307" s="812"/>
      <c r="C307" s="812"/>
      <c r="D307" s="812"/>
      <c r="E307" s="812"/>
      <c r="F307" s="812"/>
      <c r="G307" s="812"/>
      <c r="H307" s="812"/>
      <c r="I307" s="812"/>
      <c r="J307" s="813"/>
    </row>
    <row r="308" spans="1:10" s="302" customFormat="1" ht="39" x14ac:dyDescent="0.3">
      <c r="A308" s="298"/>
      <c r="B308" s="299" t="s">
        <v>9</v>
      </c>
      <c r="C308" s="300" t="s">
        <v>2</v>
      </c>
      <c r="D308" s="299" t="s">
        <v>10</v>
      </c>
      <c r="E308" s="299" t="s">
        <v>11</v>
      </c>
      <c r="F308" s="299" t="s">
        <v>13</v>
      </c>
      <c r="G308" s="299" t="s">
        <v>14</v>
      </c>
      <c r="H308" s="299" t="s">
        <v>15</v>
      </c>
      <c r="I308" s="299" t="s">
        <v>16</v>
      </c>
      <c r="J308" s="301" t="s">
        <v>12</v>
      </c>
    </row>
    <row r="309" spans="1:10" ht="63" x14ac:dyDescent="0.3">
      <c r="A309" s="190">
        <f>A305+1</f>
        <v>191</v>
      </c>
      <c r="B309" s="262" t="s">
        <v>413</v>
      </c>
      <c r="C309" s="113">
        <v>3.2</v>
      </c>
      <c r="D309" s="287">
        <v>2</v>
      </c>
      <c r="E309" s="287">
        <v>2</v>
      </c>
      <c r="F309" s="347"/>
      <c r="G309" s="265">
        <v>9500000</v>
      </c>
      <c r="H309" s="265">
        <v>9500000</v>
      </c>
      <c r="I309" s="265">
        <v>9500000</v>
      </c>
      <c r="J309" s="306" t="s">
        <v>40</v>
      </c>
    </row>
    <row r="310" spans="1:10" ht="42" x14ac:dyDescent="0.3">
      <c r="A310" s="190">
        <f>A309+1</f>
        <v>192</v>
      </c>
      <c r="B310" s="262" t="s">
        <v>461</v>
      </c>
      <c r="C310" s="113">
        <v>3.2</v>
      </c>
      <c r="D310" s="287">
        <v>2</v>
      </c>
      <c r="E310" s="287">
        <v>2</v>
      </c>
      <c r="F310" s="347"/>
      <c r="G310" s="265">
        <v>9500000</v>
      </c>
      <c r="H310" s="265">
        <v>9500000</v>
      </c>
      <c r="I310" s="265">
        <v>9500000</v>
      </c>
      <c r="J310" s="306" t="s">
        <v>40</v>
      </c>
    </row>
    <row r="311" spans="1:10" ht="63" x14ac:dyDescent="0.3">
      <c r="A311" s="190">
        <f>A310+1</f>
        <v>193</v>
      </c>
      <c r="B311" s="262" t="s">
        <v>81</v>
      </c>
      <c r="C311" s="113">
        <v>3.2</v>
      </c>
      <c r="D311" s="287">
        <v>2</v>
      </c>
      <c r="E311" s="287">
        <v>2</v>
      </c>
      <c r="F311" s="347"/>
      <c r="G311" s="265">
        <v>6720000</v>
      </c>
      <c r="H311" s="265">
        <v>6720000</v>
      </c>
      <c r="I311" s="265">
        <v>6720000</v>
      </c>
      <c r="J311" s="306" t="s">
        <v>40</v>
      </c>
    </row>
    <row r="312" spans="1:10" ht="63" x14ac:dyDescent="0.3">
      <c r="A312" s="190">
        <f>A311+1</f>
        <v>194</v>
      </c>
      <c r="B312" s="353" t="s">
        <v>414</v>
      </c>
      <c r="C312" s="113">
        <v>3.2</v>
      </c>
      <c r="D312" s="287">
        <v>2</v>
      </c>
      <c r="E312" s="287">
        <v>2</v>
      </c>
      <c r="F312" s="347"/>
      <c r="G312" s="265">
        <v>6720000</v>
      </c>
      <c r="H312" s="265">
        <v>6720000</v>
      </c>
      <c r="I312" s="265">
        <v>6720000</v>
      </c>
      <c r="J312" s="306" t="s">
        <v>40</v>
      </c>
    </row>
    <row r="313" spans="1:10" ht="42" x14ac:dyDescent="0.3">
      <c r="A313" s="190">
        <f>A312+1</f>
        <v>195</v>
      </c>
      <c r="B313" s="262" t="s">
        <v>415</v>
      </c>
      <c r="C313" s="113">
        <v>3.2</v>
      </c>
      <c r="D313" s="287">
        <v>2</v>
      </c>
      <c r="E313" s="287">
        <v>2</v>
      </c>
      <c r="F313" s="347"/>
      <c r="G313" s="265">
        <v>6720000</v>
      </c>
      <c r="H313" s="265">
        <v>6720000</v>
      </c>
      <c r="I313" s="265">
        <v>6720000</v>
      </c>
      <c r="J313" s="306" t="s">
        <v>40</v>
      </c>
    </row>
    <row r="314" spans="1:10" ht="42" x14ac:dyDescent="0.3">
      <c r="A314" s="190">
        <f>A313+1</f>
        <v>196</v>
      </c>
      <c r="B314" s="262" t="s">
        <v>416</v>
      </c>
      <c r="C314" s="113">
        <v>3.2</v>
      </c>
      <c r="D314" s="287">
        <v>2</v>
      </c>
      <c r="E314" s="287">
        <v>2</v>
      </c>
      <c r="F314" s="347"/>
      <c r="G314" s="265">
        <v>6720000</v>
      </c>
      <c r="H314" s="265">
        <v>6720000</v>
      </c>
      <c r="I314" s="265">
        <v>6720000</v>
      </c>
      <c r="J314" s="306" t="s">
        <v>40</v>
      </c>
    </row>
    <row r="315" spans="1:10" s="296" customFormat="1" x14ac:dyDescent="0.3">
      <c r="A315" s="295"/>
      <c r="B315" s="811" t="s">
        <v>3</v>
      </c>
      <c r="C315" s="811"/>
      <c r="D315" s="811"/>
      <c r="E315" s="811"/>
      <c r="F315" s="811" t="s">
        <v>4</v>
      </c>
      <c r="G315" s="811"/>
      <c r="H315" s="811"/>
      <c r="I315" s="811"/>
      <c r="J315" s="811"/>
    </row>
    <row r="316" spans="1:10" s="296" customFormat="1" x14ac:dyDescent="0.3">
      <c r="A316" s="297"/>
      <c r="B316" s="812"/>
      <c r="C316" s="812"/>
      <c r="D316" s="812"/>
      <c r="E316" s="812"/>
      <c r="F316" s="812"/>
      <c r="G316" s="812"/>
      <c r="H316" s="812"/>
      <c r="I316" s="812"/>
      <c r="J316" s="813"/>
    </row>
    <row r="317" spans="1:10" s="302" customFormat="1" ht="39" x14ac:dyDescent="0.3">
      <c r="A317" s="298"/>
      <c r="B317" s="299" t="s">
        <v>9</v>
      </c>
      <c r="C317" s="300" t="s">
        <v>2</v>
      </c>
      <c r="D317" s="299" t="s">
        <v>10</v>
      </c>
      <c r="E317" s="299" t="s">
        <v>11</v>
      </c>
      <c r="F317" s="299" t="s">
        <v>13</v>
      </c>
      <c r="G317" s="299" t="s">
        <v>14</v>
      </c>
      <c r="H317" s="299" t="s">
        <v>15</v>
      </c>
      <c r="I317" s="299" t="s">
        <v>16</v>
      </c>
      <c r="J317" s="301" t="s">
        <v>12</v>
      </c>
    </row>
    <row r="318" spans="1:10" ht="63" x14ac:dyDescent="0.3">
      <c r="A318" s="190">
        <f>A314+1</f>
        <v>197</v>
      </c>
      <c r="B318" s="262" t="s">
        <v>417</v>
      </c>
      <c r="C318" s="113">
        <v>3.2</v>
      </c>
      <c r="D318" s="287">
        <v>2</v>
      </c>
      <c r="E318" s="287">
        <v>2</v>
      </c>
      <c r="F318" s="347"/>
      <c r="G318" s="265">
        <v>6720000</v>
      </c>
      <c r="H318" s="265">
        <v>6720000</v>
      </c>
      <c r="I318" s="265">
        <v>6720000</v>
      </c>
      <c r="J318" s="306" t="s">
        <v>40</v>
      </c>
    </row>
    <row r="319" spans="1:10" ht="63" x14ac:dyDescent="0.3">
      <c r="A319" s="190">
        <f>A318+1</f>
        <v>198</v>
      </c>
      <c r="B319" s="262" t="s">
        <v>418</v>
      </c>
      <c r="C319" s="113">
        <v>3.2</v>
      </c>
      <c r="D319" s="287">
        <v>2</v>
      </c>
      <c r="E319" s="287">
        <v>2</v>
      </c>
      <c r="F319" s="347"/>
      <c r="G319" s="265">
        <v>6720000</v>
      </c>
      <c r="H319" s="265">
        <v>6720000</v>
      </c>
      <c r="I319" s="265">
        <v>6720000</v>
      </c>
      <c r="J319" s="306" t="s">
        <v>40</v>
      </c>
    </row>
    <row r="320" spans="1:10" ht="42" x14ac:dyDescent="0.3">
      <c r="A320" s="190">
        <f>A319+1</f>
        <v>199</v>
      </c>
      <c r="B320" s="262" t="s">
        <v>419</v>
      </c>
      <c r="C320" s="113">
        <v>3.2</v>
      </c>
      <c r="D320" s="287">
        <v>2</v>
      </c>
      <c r="E320" s="287">
        <v>2</v>
      </c>
      <c r="F320" s="347"/>
      <c r="G320" s="265">
        <v>6720000</v>
      </c>
      <c r="H320" s="265">
        <v>6720000</v>
      </c>
      <c r="I320" s="265">
        <v>6720000</v>
      </c>
      <c r="J320" s="306" t="s">
        <v>40</v>
      </c>
    </row>
    <row r="321" spans="1:10" ht="42" x14ac:dyDescent="0.3">
      <c r="A321" s="190">
        <v>200</v>
      </c>
      <c r="B321" s="262" t="s">
        <v>420</v>
      </c>
      <c r="C321" s="113">
        <v>3.2</v>
      </c>
      <c r="D321" s="287">
        <v>2</v>
      </c>
      <c r="E321" s="287">
        <v>2</v>
      </c>
      <c r="F321" s="347"/>
      <c r="G321" s="265">
        <v>6720000</v>
      </c>
      <c r="H321" s="265">
        <v>6720000</v>
      </c>
      <c r="I321" s="265">
        <v>6720000</v>
      </c>
      <c r="J321" s="306" t="s">
        <v>40</v>
      </c>
    </row>
    <row r="322" spans="1:10" ht="42" x14ac:dyDescent="0.3">
      <c r="A322" s="190">
        <f>A321+1</f>
        <v>201</v>
      </c>
      <c r="B322" s="262" t="s">
        <v>421</v>
      </c>
      <c r="C322" s="113">
        <v>3.2</v>
      </c>
      <c r="D322" s="287">
        <v>2</v>
      </c>
      <c r="E322" s="287">
        <v>2</v>
      </c>
      <c r="F322" s="347"/>
      <c r="G322" s="265">
        <v>6720000</v>
      </c>
      <c r="H322" s="265">
        <v>6720000</v>
      </c>
      <c r="I322" s="265">
        <v>6720000</v>
      </c>
      <c r="J322" s="306" t="s">
        <v>40</v>
      </c>
    </row>
    <row r="323" spans="1:10" ht="42" x14ac:dyDescent="0.3">
      <c r="A323" s="190">
        <f>A322+1</f>
        <v>202</v>
      </c>
      <c r="B323" s="262" t="s">
        <v>422</v>
      </c>
      <c r="C323" s="113">
        <v>3.2</v>
      </c>
      <c r="D323" s="287">
        <v>2</v>
      </c>
      <c r="E323" s="287">
        <v>2</v>
      </c>
      <c r="F323" s="347"/>
      <c r="G323" s="265">
        <v>6720000</v>
      </c>
      <c r="H323" s="265">
        <v>6720000</v>
      </c>
      <c r="I323" s="265">
        <v>6720000</v>
      </c>
      <c r="J323" s="306" t="s">
        <v>40</v>
      </c>
    </row>
    <row r="324" spans="1:10" ht="63" x14ac:dyDescent="0.3">
      <c r="A324" s="190">
        <f>A323+1</f>
        <v>203</v>
      </c>
      <c r="B324" s="262" t="s">
        <v>423</v>
      </c>
      <c r="C324" s="113">
        <v>3.2</v>
      </c>
      <c r="D324" s="287">
        <v>2</v>
      </c>
      <c r="E324" s="287">
        <v>2</v>
      </c>
      <c r="F324" s="347"/>
      <c r="G324" s="265">
        <v>6720000</v>
      </c>
      <c r="H324" s="265">
        <v>6720000</v>
      </c>
      <c r="I324" s="265">
        <v>6720000</v>
      </c>
      <c r="J324" s="306" t="s">
        <v>40</v>
      </c>
    </row>
    <row r="325" spans="1:10" s="296" customFormat="1" x14ac:dyDescent="0.3">
      <c r="A325" s="295"/>
      <c r="B325" s="811" t="s">
        <v>3</v>
      </c>
      <c r="C325" s="811"/>
      <c r="D325" s="811"/>
      <c r="E325" s="811"/>
      <c r="F325" s="811" t="s">
        <v>4</v>
      </c>
      <c r="G325" s="811"/>
      <c r="H325" s="811"/>
      <c r="I325" s="811"/>
      <c r="J325" s="811"/>
    </row>
    <row r="326" spans="1:10" s="296" customFormat="1" x14ac:dyDescent="0.3">
      <c r="A326" s="297"/>
      <c r="B326" s="812"/>
      <c r="C326" s="812"/>
      <c r="D326" s="812"/>
      <c r="E326" s="812"/>
      <c r="F326" s="812"/>
      <c r="G326" s="812"/>
      <c r="H326" s="812"/>
      <c r="I326" s="812"/>
      <c r="J326" s="813"/>
    </row>
    <row r="327" spans="1:10" s="302" customFormat="1" ht="39" x14ac:dyDescent="0.3">
      <c r="A327" s="298"/>
      <c r="B327" s="299" t="s">
        <v>9</v>
      </c>
      <c r="C327" s="300" t="s">
        <v>2</v>
      </c>
      <c r="D327" s="299" t="s">
        <v>10</v>
      </c>
      <c r="E327" s="299" t="s">
        <v>11</v>
      </c>
      <c r="F327" s="299" t="s">
        <v>13</v>
      </c>
      <c r="G327" s="299" t="s">
        <v>14</v>
      </c>
      <c r="H327" s="299" t="s">
        <v>15</v>
      </c>
      <c r="I327" s="299" t="s">
        <v>16</v>
      </c>
      <c r="J327" s="301" t="s">
        <v>12</v>
      </c>
    </row>
    <row r="328" spans="1:10" ht="42" x14ac:dyDescent="0.3">
      <c r="A328" s="190">
        <f>A324+1</f>
        <v>204</v>
      </c>
      <c r="B328" s="262" t="s">
        <v>424</v>
      </c>
      <c r="C328" s="113">
        <v>3.2</v>
      </c>
      <c r="D328" s="287">
        <v>2</v>
      </c>
      <c r="E328" s="287">
        <v>2</v>
      </c>
      <c r="F328" s="347"/>
      <c r="G328" s="265">
        <v>6720000</v>
      </c>
      <c r="H328" s="265">
        <v>6720000</v>
      </c>
      <c r="I328" s="265">
        <v>6720000</v>
      </c>
      <c r="J328" s="306" t="s">
        <v>40</v>
      </c>
    </row>
    <row r="329" spans="1:10" ht="63" x14ac:dyDescent="0.3">
      <c r="A329" s="190">
        <f>A328+1</f>
        <v>205</v>
      </c>
      <c r="B329" s="262" t="s">
        <v>425</v>
      </c>
      <c r="C329" s="113">
        <v>3.2</v>
      </c>
      <c r="D329" s="287">
        <v>2</v>
      </c>
      <c r="E329" s="287">
        <v>2</v>
      </c>
      <c r="F329" s="347"/>
      <c r="G329" s="265">
        <v>6720000</v>
      </c>
      <c r="H329" s="265">
        <v>6720000</v>
      </c>
      <c r="I329" s="265">
        <v>6720000</v>
      </c>
      <c r="J329" s="306" t="s">
        <v>40</v>
      </c>
    </row>
    <row r="330" spans="1:10" ht="63" x14ac:dyDescent="0.3">
      <c r="A330" s="190">
        <f>A329+1</f>
        <v>206</v>
      </c>
      <c r="B330" s="262" t="s">
        <v>426</v>
      </c>
      <c r="C330" s="113">
        <v>3.2</v>
      </c>
      <c r="D330" s="287">
        <v>2</v>
      </c>
      <c r="E330" s="287">
        <v>2</v>
      </c>
      <c r="F330" s="347"/>
      <c r="G330" s="265">
        <v>6720000</v>
      </c>
      <c r="H330" s="265">
        <v>6720000</v>
      </c>
      <c r="I330" s="265">
        <v>6720000</v>
      </c>
      <c r="J330" s="306" t="s">
        <v>40</v>
      </c>
    </row>
    <row r="331" spans="1:10" ht="63" x14ac:dyDescent="0.3">
      <c r="A331" s="190">
        <f>A330+1</f>
        <v>207</v>
      </c>
      <c r="B331" s="262" t="s">
        <v>427</v>
      </c>
      <c r="C331" s="113">
        <v>3.2</v>
      </c>
      <c r="D331" s="287">
        <v>2</v>
      </c>
      <c r="E331" s="287">
        <v>2</v>
      </c>
      <c r="F331" s="347"/>
      <c r="G331" s="265">
        <v>9500000</v>
      </c>
      <c r="H331" s="265">
        <v>9500000</v>
      </c>
      <c r="I331" s="265">
        <v>9500000</v>
      </c>
      <c r="J331" s="306" t="s">
        <v>40</v>
      </c>
    </row>
    <row r="332" spans="1:10" ht="63" x14ac:dyDescent="0.3">
      <c r="A332" s="190">
        <f>A331+1</f>
        <v>208</v>
      </c>
      <c r="B332" s="262" t="s">
        <v>428</v>
      </c>
      <c r="C332" s="113">
        <v>3.2</v>
      </c>
      <c r="D332" s="287">
        <v>2</v>
      </c>
      <c r="E332" s="287">
        <v>2</v>
      </c>
      <c r="F332" s="347"/>
      <c r="G332" s="265">
        <v>9500000</v>
      </c>
      <c r="H332" s="265">
        <v>9500000</v>
      </c>
      <c r="I332" s="265">
        <v>9500000</v>
      </c>
      <c r="J332" s="306" t="s">
        <v>40</v>
      </c>
    </row>
    <row r="333" spans="1:10" ht="42" x14ac:dyDescent="0.3">
      <c r="A333" s="190">
        <f>A332+1</f>
        <v>209</v>
      </c>
      <c r="B333" s="262" t="s">
        <v>429</v>
      </c>
      <c r="C333" s="113">
        <v>3.2</v>
      </c>
      <c r="D333" s="287">
        <v>2</v>
      </c>
      <c r="E333" s="287">
        <v>2</v>
      </c>
      <c r="F333" s="347"/>
      <c r="G333" s="265">
        <v>800000</v>
      </c>
      <c r="H333" s="265">
        <v>800000</v>
      </c>
      <c r="I333" s="265">
        <v>800000</v>
      </c>
      <c r="J333" s="306" t="s">
        <v>40</v>
      </c>
    </row>
    <row r="334" spans="1:10" s="296" customFormat="1" x14ac:dyDescent="0.3">
      <c r="A334" s="295"/>
      <c r="B334" s="811" t="s">
        <v>3</v>
      </c>
      <c r="C334" s="811"/>
      <c r="D334" s="811"/>
      <c r="E334" s="811"/>
      <c r="F334" s="811" t="s">
        <v>4</v>
      </c>
      <c r="G334" s="811"/>
      <c r="H334" s="811"/>
      <c r="I334" s="811"/>
      <c r="J334" s="811"/>
    </row>
    <row r="335" spans="1:10" s="296" customFormat="1" x14ac:dyDescent="0.3">
      <c r="A335" s="297"/>
      <c r="B335" s="812"/>
      <c r="C335" s="812"/>
      <c r="D335" s="812"/>
      <c r="E335" s="812"/>
      <c r="F335" s="812"/>
      <c r="G335" s="812"/>
      <c r="H335" s="812"/>
      <c r="I335" s="812"/>
      <c r="J335" s="813"/>
    </row>
    <row r="336" spans="1:10" s="302" customFormat="1" ht="39" x14ac:dyDescent="0.3">
      <c r="A336" s="298"/>
      <c r="B336" s="299" t="s">
        <v>9</v>
      </c>
      <c r="C336" s="300" t="s">
        <v>2</v>
      </c>
      <c r="D336" s="299" t="s">
        <v>10</v>
      </c>
      <c r="E336" s="299" t="s">
        <v>11</v>
      </c>
      <c r="F336" s="299" t="s">
        <v>13</v>
      </c>
      <c r="G336" s="299" t="s">
        <v>14</v>
      </c>
      <c r="H336" s="299" t="s">
        <v>15</v>
      </c>
      <c r="I336" s="299" t="s">
        <v>16</v>
      </c>
      <c r="J336" s="301" t="s">
        <v>12</v>
      </c>
    </row>
    <row r="337" spans="1:10" ht="63" x14ac:dyDescent="0.3">
      <c r="A337" s="190">
        <f>A333+1</f>
        <v>210</v>
      </c>
      <c r="B337" s="262" t="s">
        <v>430</v>
      </c>
      <c r="C337" s="113">
        <v>3.2</v>
      </c>
      <c r="D337" s="287">
        <v>2</v>
      </c>
      <c r="E337" s="287">
        <v>2</v>
      </c>
      <c r="F337" s="347"/>
      <c r="G337" s="265">
        <v>800000</v>
      </c>
      <c r="H337" s="265">
        <v>800000</v>
      </c>
      <c r="I337" s="265">
        <v>800000</v>
      </c>
      <c r="J337" s="306" t="s">
        <v>40</v>
      </c>
    </row>
    <row r="338" spans="1:10" ht="42" x14ac:dyDescent="0.3">
      <c r="A338" s="190">
        <f>A337+1</f>
        <v>211</v>
      </c>
      <c r="B338" s="262" t="s">
        <v>431</v>
      </c>
      <c r="C338" s="113">
        <v>3.2</v>
      </c>
      <c r="D338" s="287">
        <v>2</v>
      </c>
      <c r="E338" s="287">
        <v>2</v>
      </c>
      <c r="F338" s="347"/>
      <c r="G338" s="265">
        <v>800000</v>
      </c>
      <c r="H338" s="265">
        <v>800000</v>
      </c>
      <c r="I338" s="265">
        <v>800000</v>
      </c>
      <c r="J338" s="306" t="s">
        <v>40</v>
      </c>
    </row>
    <row r="339" spans="1:10" ht="42" x14ac:dyDescent="0.3">
      <c r="A339" s="190">
        <v>212</v>
      </c>
      <c r="B339" s="262" t="s">
        <v>472</v>
      </c>
      <c r="C339" s="113">
        <v>3.4</v>
      </c>
      <c r="D339" s="287">
        <v>2</v>
      </c>
      <c r="E339" s="287">
        <v>2</v>
      </c>
      <c r="F339" s="347"/>
      <c r="G339" s="265"/>
      <c r="H339" s="265">
        <v>1500000</v>
      </c>
      <c r="I339" s="265">
        <v>1500000</v>
      </c>
      <c r="J339" s="306" t="s">
        <v>183</v>
      </c>
    </row>
    <row r="340" spans="1:10" ht="21" x14ac:dyDescent="0.3">
      <c r="A340" s="190">
        <v>213</v>
      </c>
      <c r="B340" s="262" t="s">
        <v>473</v>
      </c>
      <c r="C340" s="113">
        <v>3.4</v>
      </c>
      <c r="D340" s="287">
        <v>2</v>
      </c>
      <c r="E340" s="287">
        <v>2</v>
      </c>
      <c r="F340" s="347"/>
      <c r="G340" s="265"/>
      <c r="H340" s="265">
        <v>2800000</v>
      </c>
      <c r="I340" s="265">
        <v>2800000</v>
      </c>
      <c r="J340" s="306" t="s">
        <v>183</v>
      </c>
    </row>
    <row r="341" spans="1:10" ht="21" x14ac:dyDescent="0.3">
      <c r="A341" s="190">
        <v>214</v>
      </c>
      <c r="B341" s="262" t="s">
        <v>474</v>
      </c>
      <c r="C341" s="113">
        <v>3.4</v>
      </c>
      <c r="D341" s="287">
        <v>2</v>
      </c>
      <c r="E341" s="287">
        <v>2</v>
      </c>
      <c r="F341" s="347"/>
      <c r="G341" s="265"/>
      <c r="H341" s="265">
        <v>1500000</v>
      </c>
      <c r="I341" s="265">
        <v>1500000</v>
      </c>
      <c r="J341" s="306" t="s">
        <v>183</v>
      </c>
    </row>
    <row r="342" spans="1:10" ht="42" x14ac:dyDescent="0.3">
      <c r="A342" s="190">
        <v>215</v>
      </c>
      <c r="B342" s="262" t="s">
        <v>475</v>
      </c>
      <c r="C342" s="113">
        <v>3.4</v>
      </c>
      <c r="D342" s="287">
        <v>2</v>
      </c>
      <c r="E342" s="287">
        <v>2</v>
      </c>
      <c r="F342" s="347"/>
      <c r="G342" s="265"/>
      <c r="H342" s="265">
        <v>1300000</v>
      </c>
      <c r="I342" s="265">
        <v>1300000</v>
      </c>
      <c r="J342" s="306" t="s">
        <v>183</v>
      </c>
    </row>
    <row r="343" spans="1:10" ht="21" x14ac:dyDescent="0.3">
      <c r="A343" s="190">
        <v>216</v>
      </c>
      <c r="B343" s="262" t="s">
        <v>476</v>
      </c>
      <c r="C343" s="113">
        <v>3.4</v>
      </c>
      <c r="D343" s="287">
        <v>2</v>
      </c>
      <c r="E343" s="287">
        <v>2</v>
      </c>
      <c r="F343" s="347"/>
      <c r="G343" s="265"/>
      <c r="H343" s="265">
        <v>500000</v>
      </c>
      <c r="I343" s="265">
        <v>500000</v>
      </c>
      <c r="J343" s="306" t="s">
        <v>183</v>
      </c>
    </row>
    <row r="344" spans="1:10" ht="42" x14ac:dyDescent="0.3">
      <c r="A344" s="190">
        <v>217</v>
      </c>
      <c r="B344" s="262" t="s">
        <v>477</v>
      </c>
      <c r="C344" s="113">
        <v>3.2</v>
      </c>
      <c r="D344" s="287">
        <v>2</v>
      </c>
      <c r="E344" s="287">
        <v>2</v>
      </c>
      <c r="F344" s="347"/>
      <c r="G344" s="265">
        <v>10400000</v>
      </c>
      <c r="H344" s="265">
        <v>41600000</v>
      </c>
      <c r="I344" s="265"/>
      <c r="J344" s="306" t="s">
        <v>374</v>
      </c>
    </row>
    <row r="345" spans="1:10" ht="42" x14ac:dyDescent="0.3">
      <c r="A345" s="190">
        <v>218</v>
      </c>
      <c r="B345" s="262" t="s">
        <v>478</v>
      </c>
      <c r="C345" s="113">
        <v>3.2</v>
      </c>
      <c r="D345" s="287">
        <v>2</v>
      </c>
      <c r="E345" s="287">
        <v>2</v>
      </c>
      <c r="F345" s="347"/>
      <c r="G345" s="265">
        <v>3100000</v>
      </c>
      <c r="H345" s="265"/>
      <c r="I345" s="265"/>
      <c r="J345" s="306" t="s">
        <v>374</v>
      </c>
    </row>
    <row r="346" spans="1:10" s="296" customFormat="1" x14ac:dyDescent="0.3">
      <c r="A346" s="295"/>
      <c r="B346" s="811" t="s">
        <v>3</v>
      </c>
      <c r="C346" s="811"/>
      <c r="D346" s="811"/>
      <c r="E346" s="811"/>
      <c r="F346" s="811" t="s">
        <v>4</v>
      </c>
      <c r="G346" s="811"/>
      <c r="H346" s="811"/>
      <c r="I346" s="811"/>
      <c r="J346" s="811"/>
    </row>
    <row r="347" spans="1:10" s="296" customFormat="1" x14ac:dyDescent="0.3">
      <c r="A347" s="297"/>
      <c r="B347" s="812"/>
      <c r="C347" s="812"/>
      <c r="D347" s="812"/>
      <c r="E347" s="812"/>
      <c r="F347" s="812"/>
      <c r="G347" s="812"/>
      <c r="H347" s="812"/>
      <c r="I347" s="812"/>
      <c r="J347" s="813"/>
    </row>
    <row r="348" spans="1:10" s="302" customFormat="1" ht="39" x14ac:dyDescent="0.3">
      <c r="A348" s="298"/>
      <c r="B348" s="299" t="s">
        <v>9</v>
      </c>
      <c r="C348" s="300" t="s">
        <v>2</v>
      </c>
      <c r="D348" s="299" t="s">
        <v>10</v>
      </c>
      <c r="E348" s="299" t="s">
        <v>11</v>
      </c>
      <c r="F348" s="299" t="s">
        <v>13</v>
      </c>
      <c r="G348" s="299" t="s">
        <v>14</v>
      </c>
      <c r="H348" s="299" t="s">
        <v>15</v>
      </c>
      <c r="I348" s="299" t="s">
        <v>16</v>
      </c>
      <c r="J348" s="301" t="s">
        <v>12</v>
      </c>
    </row>
    <row r="349" spans="1:10" ht="42" x14ac:dyDescent="0.3">
      <c r="A349" s="190">
        <v>219</v>
      </c>
      <c r="B349" s="262" t="s">
        <v>479</v>
      </c>
      <c r="C349" s="113">
        <v>3.2</v>
      </c>
      <c r="D349" s="287">
        <v>2</v>
      </c>
      <c r="E349" s="287">
        <v>2</v>
      </c>
      <c r="F349" s="347"/>
      <c r="G349" s="265">
        <v>54200000</v>
      </c>
      <c r="H349" s="265">
        <v>108400000</v>
      </c>
      <c r="I349" s="265">
        <v>108400000</v>
      </c>
      <c r="J349" s="306" t="s">
        <v>480</v>
      </c>
    </row>
    <row r="350" spans="1:10" ht="21" x14ac:dyDescent="0.3">
      <c r="A350" s="190">
        <v>220</v>
      </c>
      <c r="B350" s="262" t="s">
        <v>481</v>
      </c>
      <c r="C350" s="113">
        <v>3.2</v>
      </c>
      <c r="D350" s="287">
        <v>2</v>
      </c>
      <c r="E350" s="287">
        <v>2</v>
      </c>
      <c r="F350" s="347"/>
      <c r="G350" s="265">
        <v>20000000</v>
      </c>
      <c r="H350" s="265"/>
      <c r="I350" s="265"/>
      <c r="J350" s="306" t="s">
        <v>480</v>
      </c>
    </row>
    <row r="351" spans="1:10" ht="42" x14ac:dyDescent="0.3">
      <c r="A351" s="190">
        <v>221</v>
      </c>
      <c r="B351" s="262" t="s">
        <v>482</v>
      </c>
      <c r="C351" s="113">
        <v>3.2</v>
      </c>
      <c r="D351" s="287">
        <v>2</v>
      </c>
      <c r="E351" s="287">
        <v>2</v>
      </c>
      <c r="F351" s="347"/>
      <c r="G351" s="265">
        <v>49512400</v>
      </c>
      <c r="H351" s="265">
        <v>274287600</v>
      </c>
      <c r="I351" s="265"/>
      <c r="J351" s="306" t="s">
        <v>480</v>
      </c>
    </row>
    <row r="352" spans="1:10" ht="21" x14ac:dyDescent="0.3">
      <c r="A352" s="190">
        <v>222</v>
      </c>
      <c r="B352" s="262" t="s">
        <v>483</v>
      </c>
      <c r="C352" s="113">
        <v>3.2</v>
      </c>
      <c r="D352" s="287">
        <v>2</v>
      </c>
      <c r="E352" s="287">
        <v>2</v>
      </c>
      <c r="F352" s="347"/>
      <c r="G352" s="265">
        <v>7541800</v>
      </c>
      <c r="H352" s="265">
        <v>30166900</v>
      </c>
      <c r="I352" s="265"/>
      <c r="J352" s="306" t="s">
        <v>484</v>
      </c>
    </row>
    <row r="353" spans="1:10" ht="42" x14ac:dyDescent="0.3">
      <c r="A353" s="190">
        <v>223</v>
      </c>
      <c r="B353" s="262" t="s">
        <v>485</v>
      </c>
      <c r="C353" s="113">
        <v>3.2</v>
      </c>
      <c r="D353" s="287">
        <v>2</v>
      </c>
      <c r="E353" s="287">
        <v>2</v>
      </c>
      <c r="F353" s="347"/>
      <c r="G353" s="265">
        <v>9052200</v>
      </c>
      <c r="H353" s="265">
        <v>36208500</v>
      </c>
      <c r="I353" s="265"/>
      <c r="J353" s="306" t="s">
        <v>486</v>
      </c>
    </row>
    <row r="354" spans="1:10" ht="40.5" x14ac:dyDescent="0.3">
      <c r="A354" s="401">
        <f>A353+1</f>
        <v>224</v>
      </c>
      <c r="B354" s="402" t="s">
        <v>494</v>
      </c>
      <c r="C354" s="403" t="s">
        <v>5</v>
      </c>
      <c r="D354" s="7">
        <v>2</v>
      </c>
      <c r="E354" s="7">
        <v>1</v>
      </c>
      <c r="F354" s="405">
        <v>53000</v>
      </c>
      <c r="G354" s="405">
        <v>202600</v>
      </c>
      <c r="H354" s="405">
        <v>200000</v>
      </c>
      <c r="I354" s="405">
        <v>200000</v>
      </c>
      <c r="J354" s="8" t="s">
        <v>194</v>
      </c>
    </row>
    <row r="355" spans="1:10" ht="40.5" x14ac:dyDescent="0.3">
      <c r="A355" s="401">
        <f t="shared" ref="A355:A366" si="5">A354+1</f>
        <v>225</v>
      </c>
      <c r="B355" s="6" t="s">
        <v>466</v>
      </c>
      <c r="C355" s="404" t="s">
        <v>5</v>
      </c>
      <c r="D355" s="7">
        <v>2</v>
      </c>
      <c r="E355" s="47">
        <v>1</v>
      </c>
      <c r="F355" s="406">
        <v>150000</v>
      </c>
      <c r="G355" s="406">
        <v>69600</v>
      </c>
      <c r="H355" s="406">
        <v>69600</v>
      </c>
      <c r="I355" s="406">
        <v>69600</v>
      </c>
      <c r="J355" s="8" t="s">
        <v>194</v>
      </c>
    </row>
    <row r="356" spans="1:10" ht="40.5" x14ac:dyDescent="0.3">
      <c r="A356" s="401">
        <f t="shared" si="5"/>
        <v>226</v>
      </c>
      <c r="B356" s="402" t="s">
        <v>495</v>
      </c>
      <c r="C356" s="404" t="s">
        <v>5</v>
      </c>
      <c r="D356" s="7">
        <v>2</v>
      </c>
      <c r="E356" s="47">
        <v>1</v>
      </c>
      <c r="F356" s="407"/>
      <c r="G356" s="407">
        <v>76100</v>
      </c>
      <c r="H356" s="407">
        <v>76100</v>
      </c>
      <c r="I356" s="407">
        <v>76100</v>
      </c>
      <c r="J356" s="8" t="s">
        <v>194</v>
      </c>
    </row>
    <row r="357" spans="1:10" ht="40.5" x14ac:dyDescent="0.3">
      <c r="A357" s="401">
        <f t="shared" si="5"/>
        <v>227</v>
      </c>
      <c r="B357" s="402" t="s">
        <v>496</v>
      </c>
      <c r="C357" s="404" t="s">
        <v>5</v>
      </c>
      <c r="D357" s="7">
        <v>2</v>
      </c>
      <c r="E357" s="47">
        <v>1</v>
      </c>
      <c r="F357" s="407"/>
      <c r="G357" s="407">
        <v>22600</v>
      </c>
      <c r="H357" s="407">
        <v>22600</v>
      </c>
      <c r="I357" s="407">
        <v>22600</v>
      </c>
      <c r="J357" s="8" t="s">
        <v>194</v>
      </c>
    </row>
    <row r="358" spans="1:10" ht="40.5" x14ac:dyDescent="0.3">
      <c r="A358" s="401">
        <f t="shared" si="5"/>
        <v>228</v>
      </c>
      <c r="B358" s="402" t="s">
        <v>467</v>
      </c>
      <c r="C358" s="404" t="s">
        <v>5</v>
      </c>
      <c r="D358" s="7">
        <v>2</v>
      </c>
      <c r="E358" s="47">
        <v>1</v>
      </c>
      <c r="F358" s="407"/>
      <c r="G358" s="407">
        <v>100000</v>
      </c>
      <c r="H358" s="407">
        <v>100000</v>
      </c>
      <c r="I358" s="407">
        <v>100000</v>
      </c>
      <c r="J358" s="8" t="s">
        <v>194</v>
      </c>
    </row>
    <row r="359" spans="1:10" x14ac:dyDescent="0.3">
      <c r="A359" s="401">
        <f t="shared" si="5"/>
        <v>229</v>
      </c>
      <c r="B359" s="6" t="s">
        <v>497</v>
      </c>
      <c r="C359" s="75"/>
      <c r="D359" s="347"/>
      <c r="E359" s="347"/>
      <c r="F359" s="347"/>
      <c r="G359" s="347"/>
      <c r="H359" s="11">
        <v>1300000</v>
      </c>
      <c r="I359" s="408">
        <v>1500000</v>
      </c>
      <c r="J359" s="347" t="s">
        <v>499</v>
      </c>
    </row>
    <row r="360" spans="1:10" x14ac:dyDescent="0.3">
      <c r="A360" s="401">
        <f t="shared" si="5"/>
        <v>230</v>
      </c>
      <c r="B360" s="6" t="s">
        <v>474</v>
      </c>
      <c r="C360" s="75"/>
      <c r="D360" s="347"/>
      <c r="E360" s="347"/>
      <c r="F360" s="347"/>
      <c r="G360" s="347"/>
      <c r="H360" s="11">
        <v>1400000</v>
      </c>
      <c r="I360" s="408">
        <v>1500000</v>
      </c>
      <c r="J360" s="347" t="s">
        <v>499</v>
      </c>
    </row>
    <row r="361" spans="1:10" ht="40.5" x14ac:dyDescent="0.3">
      <c r="A361" s="401">
        <f t="shared" si="5"/>
        <v>231</v>
      </c>
      <c r="B361" s="6" t="s">
        <v>475</v>
      </c>
      <c r="C361" s="75"/>
      <c r="D361" s="347"/>
      <c r="E361" s="347"/>
      <c r="F361" s="347"/>
      <c r="G361" s="347"/>
      <c r="H361" s="11">
        <v>1300000</v>
      </c>
      <c r="I361" s="408">
        <v>1300000</v>
      </c>
      <c r="J361" s="347" t="s">
        <v>499</v>
      </c>
    </row>
    <row r="362" spans="1:10" s="296" customFormat="1" x14ac:dyDescent="0.3">
      <c r="A362" s="295"/>
      <c r="B362" s="811" t="s">
        <v>3</v>
      </c>
      <c r="C362" s="811"/>
      <c r="D362" s="811"/>
      <c r="E362" s="811"/>
      <c r="F362" s="811" t="s">
        <v>4</v>
      </c>
      <c r="G362" s="811"/>
      <c r="H362" s="811"/>
      <c r="I362" s="811"/>
      <c r="J362" s="811"/>
    </row>
    <row r="363" spans="1:10" s="296" customFormat="1" x14ac:dyDescent="0.3">
      <c r="A363" s="297"/>
      <c r="B363" s="812"/>
      <c r="C363" s="812"/>
      <c r="D363" s="812"/>
      <c r="E363" s="812"/>
      <c r="F363" s="812"/>
      <c r="G363" s="812"/>
      <c r="H363" s="812"/>
      <c r="I363" s="812"/>
      <c r="J363" s="813"/>
    </row>
    <row r="364" spans="1:10" s="302" customFormat="1" ht="39" x14ac:dyDescent="0.3">
      <c r="A364" s="298"/>
      <c r="B364" s="299" t="s">
        <v>9</v>
      </c>
      <c r="C364" s="300" t="s">
        <v>2</v>
      </c>
      <c r="D364" s="299" t="s">
        <v>10</v>
      </c>
      <c r="E364" s="299" t="s">
        <v>11</v>
      </c>
      <c r="F364" s="299" t="s">
        <v>13</v>
      </c>
      <c r="G364" s="299" t="s">
        <v>14</v>
      </c>
      <c r="H364" s="299" t="s">
        <v>15</v>
      </c>
      <c r="I364" s="299" t="s">
        <v>16</v>
      </c>
      <c r="J364" s="301" t="s">
        <v>12</v>
      </c>
    </row>
    <row r="365" spans="1:10" x14ac:dyDescent="0.3">
      <c r="A365" s="401">
        <f>A361+1</f>
        <v>232</v>
      </c>
      <c r="B365" s="6" t="s">
        <v>476</v>
      </c>
      <c r="C365" s="75"/>
      <c r="D365" s="347"/>
      <c r="E365" s="347"/>
      <c r="F365" s="347"/>
      <c r="G365" s="347"/>
      <c r="H365" s="11">
        <v>1200000</v>
      </c>
      <c r="I365" s="408">
        <v>1300000</v>
      </c>
      <c r="J365" s="347" t="s">
        <v>499</v>
      </c>
    </row>
    <row r="366" spans="1:10" ht="40.5" x14ac:dyDescent="0.3">
      <c r="A366" s="401">
        <f t="shared" si="5"/>
        <v>233</v>
      </c>
      <c r="B366" s="6" t="s">
        <v>498</v>
      </c>
      <c r="C366" s="75"/>
      <c r="D366" s="347"/>
      <c r="E366" s="347"/>
      <c r="F366" s="347"/>
      <c r="G366" s="347"/>
      <c r="H366" s="347">
        <v>600000</v>
      </c>
      <c r="I366" s="347">
        <v>600000</v>
      </c>
      <c r="J366" s="347" t="s">
        <v>499</v>
      </c>
    </row>
    <row r="367" spans="1:10" s="456" customFormat="1" ht="18.75" x14ac:dyDescent="0.3">
      <c r="A367" s="468"/>
      <c r="B367" s="469" t="s">
        <v>518</v>
      </c>
      <c r="C367" s="470"/>
      <c r="D367" s="471"/>
      <c r="E367" s="471"/>
      <c r="F367" s="472">
        <f>SUM(F38:F366)</f>
        <v>805405530</v>
      </c>
      <c r="G367" s="473">
        <f>SUM(G38:G366)</f>
        <v>1580836313.5</v>
      </c>
      <c r="H367" s="473">
        <f>SUM(H38:H366)</f>
        <v>2422637666.1750002</v>
      </c>
      <c r="I367" s="473">
        <f>SUM(I38:I366)</f>
        <v>1473568656.4837499</v>
      </c>
      <c r="J367" s="471"/>
    </row>
  </sheetData>
  <autoFilter ref="A14:J228"/>
  <mergeCells count="109">
    <mergeCell ref="J12:J13"/>
    <mergeCell ref="J32:J33"/>
    <mergeCell ref="B51:E52"/>
    <mergeCell ref="F51:I52"/>
    <mergeCell ref="J51:J52"/>
    <mergeCell ref="B64:E65"/>
    <mergeCell ref="F64:I65"/>
    <mergeCell ref="J64:J65"/>
    <mergeCell ref="B82:E83"/>
    <mergeCell ref="F82:I83"/>
    <mergeCell ref="J82:J83"/>
    <mergeCell ref="B74:E75"/>
    <mergeCell ref="F74:I75"/>
    <mergeCell ref="J74:J75"/>
    <mergeCell ref="C10:D10"/>
    <mergeCell ref="C5:D5"/>
    <mergeCell ref="E5:I5"/>
    <mergeCell ref="B5:B6"/>
    <mergeCell ref="C7:D7"/>
    <mergeCell ref="C8:D8"/>
    <mergeCell ref="C9:D9"/>
    <mergeCell ref="B32:E33"/>
    <mergeCell ref="F32:I33"/>
    <mergeCell ref="B12:E13"/>
    <mergeCell ref="F12:I13"/>
    <mergeCell ref="J90:J91"/>
    <mergeCell ref="B99:E100"/>
    <mergeCell ref="F99:I100"/>
    <mergeCell ref="J99:J100"/>
    <mergeCell ref="B108:E109"/>
    <mergeCell ref="F108:I109"/>
    <mergeCell ref="J108:J109"/>
    <mergeCell ref="B117:E118"/>
    <mergeCell ref="F117:I118"/>
    <mergeCell ref="J117:J118"/>
    <mergeCell ref="B90:E91"/>
    <mergeCell ref="F90:I91"/>
    <mergeCell ref="B126:E127"/>
    <mergeCell ref="F126:I127"/>
    <mergeCell ref="J126:J127"/>
    <mergeCell ref="B137:E138"/>
    <mergeCell ref="F137:I138"/>
    <mergeCell ref="J137:J138"/>
    <mergeCell ref="B147:E148"/>
    <mergeCell ref="F147:I148"/>
    <mergeCell ref="J147:J148"/>
    <mergeCell ref="B157:E158"/>
    <mergeCell ref="F157:I158"/>
    <mergeCell ref="J157:J158"/>
    <mergeCell ref="B168:E169"/>
    <mergeCell ref="F168:I169"/>
    <mergeCell ref="J168:J169"/>
    <mergeCell ref="B181:E182"/>
    <mergeCell ref="F181:I182"/>
    <mergeCell ref="J181:J182"/>
    <mergeCell ref="B193:E194"/>
    <mergeCell ref="F193:I194"/>
    <mergeCell ref="J193:J194"/>
    <mergeCell ref="B205:E206"/>
    <mergeCell ref="F205:I206"/>
    <mergeCell ref="J205:J206"/>
    <mergeCell ref="B220:E221"/>
    <mergeCell ref="F220:I221"/>
    <mergeCell ref="J220:J221"/>
    <mergeCell ref="B315:E316"/>
    <mergeCell ref="F315:I316"/>
    <mergeCell ref="J315:J316"/>
    <mergeCell ref="B334:E335"/>
    <mergeCell ref="F334:I335"/>
    <mergeCell ref="J334:J335"/>
    <mergeCell ref="B231:E232"/>
    <mergeCell ref="F231:I232"/>
    <mergeCell ref="J231:J232"/>
    <mergeCell ref="B240:E241"/>
    <mergeCell ref="F240:I241"/>
    <mergeCell ref="J240:J241"/>
    <mergeCell ref="B256:E257"/>
    <mergeCell ref="F256:I257"/>
    <mergeCell ref="J256:J257"/>
    <mergeCell ref="B248:E249"/>
    <mergeCell ref="F248:I249"/>
    <mergeCell ref="J248:J249"/>
    <mergeCell ref="B282:E283"/>
    <mergeCell ref="F282:I283"/>
    <mergeCell ref="J282:J283"/>
    <mergeCell ref="B290:E291"/>
    <mergeCell ref="F290:I291"/>
    <mergeCell ref="J290:J291"/>
    <mergeCell ref="B265:E266"/>
    <mergeCell ref="F265:I266"/>
    <mergeCell ref="J265:J266"/>
    <mergeCell ref="B274:E275"/>
    <mergeCell ref="F274:I275"/>
    <mergeCell ref="J274:J275"/>
    <mergeCell ref="B306:E307"/>
    <mergeCell ref="F306:I307"/>
    <mergeCell ref="J306:J307"/>
    <mergeCell ref="B298:E299"/>
    <mergeCell ref="F298:I299"/>
    <mergeCell ref="J298:J299"/>
    <mergeCell ref="B362:E363"/>
    <mergeCell ref="F362:I363"/>
    <mergeCell ref="J362:J363"/>
    <mergeCell ref="B346:E347"/>
    <mergeCell ref="F346:I347"/>
    <mergeCell ref="J346:J347"/>
    <mergeCell ref="B325:E326"/>
    <mergeCell ref="F325:I326"/>
    <mergeCell ref="J325:J326"/>
  </mergeCells>
  <printOptions horizontalCentered="1"/>
  <pageMargins left="0" right="0.19685039370078741" top="0.74803149606299213" bottom="0.35433070866141736" header="0.31496062992125984" footer="0.31496062992125984"/>
  <pageSetup paperSize="9" scale="90" orientation="landscape" r:id="rId1"/>
  <headerFooter>
    <oddFooter>&amp;C&amp;"TH SarabunIT๙,ธรรมดา"&amp;12ยุทธศาสตร์ที่ 3  หน้าที่ &amp;N&amp;R&amp;"TH SarabunIT๙,ธรรมดา"&amp;12แผนพัฒนาจังหวัดราชบุรี พ.ศ.2557-2560</oddFooter>
  </headerFooter>
  <rowBreaks count="32" manualBreakCount="32">
    <brk id="11" max="16383" man="1"/>
    <brk id="31" max="16383" man="1"/>
    <brk id="50" max="16383" man="1"/>
    <brk id="63" max="16383" man="1"/>
    <brk id="73" max="9" man="1"/>
    <brk id="81" max="16383" man="1"/>
    <brk id="89" max="16383" man="1"/>
    <brk id="98" max="16383" man="1"/>
    <brk id="107" max="16383" man="1"/>
    <brk id="116" max="16383" man="1"/>
    <brk id="125" max="16383" man="1"/>
    <brk id="136" max="9" man="1"/>
    <brk id="146" max="16383" man="1"/>
    <brk id="156" max="16383" man="1"/>
    <brk id="167" max="16383" man="1"/>
    <brk id="180" max="16383" man="1"/>
    <brk id="192" max="16383" man="1"/>
    <brk id="204" max="16383" man="1"/>
    <brk id="219" max="16383" man="1"/>
    <brk id="230" max="16383" man="1"/>
    <brk id="239" max="16383" man="1"/>
    <brk id="247" max="16383" man="1"/>
    <brk id="255" max="16383" man="1"/>
    <brk id="264" max="9" man="1"/>
    <brk id="281" max="16383" man="1"/>
    <brk id="289" max="16383" man="1"/>
    <brk id="297" max="16383" man="1"/>
    <brk id="305" max="16383" man="1"/>
    <brk id="314" max="16383" man="1"/>
    <brk id="324" max="9" man="1"/>
    <brk id="333" max="16383" man="1"/>
    <brk id="3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7"/>
  <sheetViews>
    <sheetView topLeftCell="A81" zoomScaleSheetLayoutView="89" workbookViewId="0">
      <selection activeCell="D92" sqref="D92"/>
    </sheetView>
  </sheetViews>
  <sheetFormatPr defaultColWidth="9" defaultRowHeight="20.25" x14ac:dyDescent="0.2"/>
  <cols>
    <col min="1" max="1" width="5.375" style="161" customWidth="1"/>
    <col min="2" max="2" width="36.625" style="51" customWidth="1"/>
    <col min="3" max="3" width="7.625" style="4" customWidth="1"/>
    <col min="4" max="4" width="7.625" style="51" customWidth="1"/>
    <col min="5" max="5" width="9.625" style="51" customWidth="1"/>
    <col min="6" max="6" width="13.375" style="51" customWidth="1"/>
    <col min="7" max="9" width="13.625" style="51" customWidth="1"/>
    <col min="10" max="10" width="19" style="51" customWidth="1"/>
    <col min="11" max="11" width="11.875" style="51" bestFit="1" customWidth="1"/>
    <col min="12" max="16384" width="9" style="51"/>
  </cols>
  <sheetData>
    <row r="1" spans="1:256" x14ac:dyDescent="0.2">
      <c r="J1" s="50" t="s">
        <v>0</v>
      </c>
    </row>
    <row r="2" spans="1:256" x14ac:dyDescent="0.2">
      <c r="B2" s="50" t="s">
        <v>294</v>
      </c>
    </row>
    <row r="3" spans="1:256" ht="9" customHeight="1" x14ac:dyDescent="0.2">
      <c r="B3" s="50"/>
    </row>
    <row r="4" spans="1:256" s="1" customFormat="1" x14ac:dyDescent="0.3">
      <c r="A4" s="192"/>
      <c r="B4" s="36" t="s">
        <v>491</v>
      </c>
      <c r="C4" s="36"/>
      <c r="D4" s="36"/>
      <c r="E4" s="36"/>
      <c r="F4" s="36"/>
      <c r="G4" s="36"/>
      <c r="H4" s="36"/>
      <c r="I4" s="36"/>
    </row>
    <row r="5" spans="1:256" s="1" customFormat="1" x14ac:dyDescent="0.3">
      <c r="A5" s="192"/>
      <c r="B5" s="36" t="s">
        <v>233</v>
      </c>
      <c r="C5" s="36"/>
      <c r="D5" s="36"/>
      <c r="E5" s="36"/>
      <c r="F5" s="36"/>
      <c r="G5" s="36"/>
      <c r="H5" s="36"/>
      <c r="I5" s="36"/>
    </row>
    <row r="6" spans="1:256" s="1" customFormat="1" x14ac:dyDescent="0.3">
      <c r="A6" s="192"/>
      <c r="B6" s="803" t="s">
        <v>6</v>
      </c>
      <c r="C6" s="841" t="s">
        <v>8</v>
      </c>
      <c r="D6" s="842"/>
      <c r="E6" s="843" t="s">
        <v>1</v>
      </c>
      <c r="F6" s="844"/>
      <c r="G6" s="844"/>
      <c r="H6" s="844"/>
      <c r="I6" s="845"/>
      <c r="J6" s="49" t="s">
        <v>7</v>
      </c>
    </row>
    <row r="7" spans="1:256" s="1" customFormat="1" ht="40.5" x14ac:dyDescent="0.3">
      <c r="A7" s="192"/>
      <c r="B7" s="804"/>
      <c r="C7" s="44"/>
      <c r="D7" s="45"/>
      <c r="E7" s="57" t="s">
        <v>13</v>
      </c>
      <c r="F7" s="47" t="s">
        <v>14</v>
      </c>
      <c r="G7" s="47" t="s">
        <v>15</v>
      </c>
      <c r="H7" s="47" t="s">
        <v>16</v>
      </c>
      <c r="I7" s="22" t="s">
        <v>209</v>
      </c>
      <c r="J7" s="53"/>
    </row>
    <row r="8" spans="1:256" s="92" customFormat="1" ht="83.25" customHeight="1" x14ac:dyDescent="0.3">
      <c r="A8" s="193"/>
      <c r="B8" s="147" t="s">
        <v>234</v>
      </c>
      <c r="C8" s="837" t="s">
        <v>252</v>
      </c>
      <c r="D8" s="838"/>
      <c r="E8" s="54" t="s">
        <v>235</v>
      </c>
      <c r="F8" s="54" t="s">
        <v>235</v>
      </c>
      <c r="G8" s="54" t="s">
        <v>235</v>
      </c>
      <c r="H8" s="54" t="s">
        <v>235</v>
      </c>
      <c r="I8" s="54" t="s">
        <v>235</v>
      </c>
      <c r="J8" s="153" t="s">
        <v>236</v>
      </c>
    </row>
    <row r="9" spans="1:256" s="92" customFormat="1" ht="62.25" customHeight="1" x14ac:dyDescent="0.3">
      <c r="A9" s="193"/>
      <c r="B9" s="148"/>
      <c r="C9" s="839" t="s">
        <v>237</v>
      </c>
      <c r="D9" s="840"/>
      <c r="E9" s="94" t="s">
        <v>238</v>
      </c>
      <c r="F9" s="94" t="s">
        <v>238</v>
      </c>
      <c r="G9" s="94" t="s">
        <v>238</v>
      </c>
      <c r="H9" s="94" t="s">
        <v>238</v>
      </c>
      <c r="I9" s="94" t="s">
        <v>239</v>
      </c>
      <c r="J9" s="155" t="s">
        <v>240</v>
      </c>
    </row>
    <row r="10" spans="1:256" s="146" customFormat="1" ht="83.25" customHeight="1" x14ac:dyDescent="0.3">
      <c r="A10" s="194"/>
      <c r="B10" s="147" t="s">
        <v>241</v>
      </c>
      <c r="C10" s="835" t="s">
        <v>242</v>
      </c>
      <c r="D10" s="836"/>
      <c r="E10" s="156" t="s">
        <v>243</v>
      </c>
      <c r="F10" s="156" t="s">
        <v>243</v>
      </c>
      <c r="G10" s="156" t="s">
        <v>243</v>
      </c>
      <c r="H10" s="156" t="s">
        <v>243</v>
      </c>
      <c r="I10" s="156" t="s">
        <v>243</v>
      </c>
      <c r="J10" s="151" t="s">
        <v>244</v>
      </c>
    </row>
    <row r="11" spans="1:256" s="146" customFormat="1" ht="132" customHeight="1" x14ac:dyDescent="0.3">
      <c r="A11" s="194"/>
      <c r="B11" s="149"/>
      <c r="C11" s="833" t="s">
        <v>245</v>
      </c>
      <c r="D11" s="834"/>
      <c r="E11" s="100" t="s">
        <v>246</v>
      </c>
      <c r="F11" s="100" t="s">
        <v>246</v>
      </c>
      <c r="G11" s="100" t="s">
        <v>246</v>
      </c>
      <c r="H11" s="100" t="s">
        <v>246</v>
      </c>
      <c r="I11" s="100" t="s">
        <v>246</v>
      </c>
      <c r="J11" s="154" t="s">
        <v>247</v>
      </c>
    </row>
    <row r="12" spans="1:256" s="1" customFormat="1" x14ac:dyDescent="0.3">
      <c r="A12" s="192"/>
      <c r="B12" s="803" t="s">
        <v>6</v>
      </c>
      <c r="C12" s="841" t="s">
        <v>8</v>
      </c>
      <c r="D12" s="842"/>
      <c r="E12" s="843" t="s">
        <v>1</v>
      </c>
      <c r="F12" s="844"/>
      <c r="G12" s="844"/>
      <c r="H12" s="844"/>
      <c r="I12" s="845"/>
      <c r="J12" s="49" t="s">
        <v>7</v>
      </c>
    </row>
    <row r="13" spans="1:256" s="1" customFormat="1" ht="40.5" x14ac:dyDescent="0.3">
      <c r="A13" s="192"/>
      <c r="B13" s="804"/>
      <c r="C13" s="44"/>
      <c r="D13" s="45"/>
      <c r="E13" s="360" t="s">
        <v>13</v>
      </c>
      <c r="F13" s="47" t="s">
        <v>14</v>
      </c>
      <c r="G13" s="47" t="s">
        <v>15</v>
      </c>
      <c r="H13" s="47" t="s">
        <v>16</v>
      </c>
      <c r="I13" s="22" t="s">
        <v>209</v>
      </c>
      <c r="J13" s="53"/>
    </row>
    <row r="14" spans="1:256" s="146" customFormat="1" ht="103.5" customHeight="1" x14ac:dyDescent="0.3">
      <c r="A14" s="194"/>
      <c r="B14" s="157"/>
      <c r="C14" s="835" t="s">
        <v>248</v>
      </c>
      <c r="D14" s="836"/>
      <c r="E14" s="150" t="s">
        <v>239</v>
      </c>
      <c r="F14" s="150" t="s">
        <v>239</v>
      </c>
      <c r="G14" s="150" t="s">
        <v>239</v>
      </c>
      <c r="H14" s="150" t="s">
        <v>239</v>
      </c>
      <c r="I14" s="150" t="s">
        <v>239</v>
      </c>
      <c r="J14" s="158"/>
    </row>
    <row r="15" spans="1:256" s="146" customFormat="1" ht="148.5" customHeight="1" x14ac:dyDescent="0.3">
      <c r="A15" s="204"/>
      <c r="B15" s="159" t="s">
        <v>249</v>
      </c>
      <c r="C15" s="835" t="s">
        <v>324</v>
      </c>
      <c r="D15" s="836"/>
      <c r="E15" s="94" t="s">
        <v>250</v>
      </c>
      <c r="F15" s="94" t="s">
        <v>250</v>
      </c>
      <c r="G15" s="94" t="s">
        <v>250</v>
      </c>
      <c r="H15" s="94" t="s">
        <v>250</v>
      </c>
      <c r="I15" s="94" t="s">
        <v>250</v>
      </c>
      <c r="J15" s="152" t="s">
        <v>251</v>
      </c>
    </row>
    <row r="16" spans="1:256" s="30" customFormat="1" x14ac:dyDescent="0.2">
      <c r="A16" s="161"/>
      <c r="B16" s="50"/>
      <c r="C16" s="4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  <c r="IU16" s="51"/>
      <c r="IV16" s="51"/>
    </row>
    <row r="17" spans="1:256" s="393" customFormat="1" x14ac:dyDescent="0.2">
      <c r="A17" s="388"/>
      <c r="B17" s="796" t="s">
        <v>3</v>
      </c>
      <c r="C17" s="796"/>
      <c r="D17" s="796"/>
      <c r="E17" s="796"/>
      <c r="F17" s="796" t="s">
        <v>4</v>
      </c>
      <c r="G17" s="796"/>
      <c r="H17" s="796"/>
      <c r="I17" s="796"/>
      <c r="J17" s="832"/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2"/>
      <c r="AJ17" s="392"/>
      <c r="AK17" s="392"/>
      <c r="AL17" s="392"/>
      <c r="AM17" s="392"/>
      <c r="AN17" s="392"/>
      <c r="AO17" s="392"/>
      <c r="AP17" s="392"/>
      <c r="AQ17" s="392"/>
      <c r="AR17" s="392"/>
      <c r="AS17" s="392"/>
      <c r="AT17" s="392"/>
      <c r="AU17" s="392"/>
      <c r="AV17" s="392"/>
      <c r="AW17" s="392"/>
      <c r="AX17" s="392"/>
      <c r="AY17" s="392"/>
      <c r="AZ17" s="392"/>
      <c r="BA17" s="392"/>
      <c r="BB17" s="392"/>
      <c r="BC17" s="392"/>
      <c r="BD17" s="392"/>
      <c r="BE17" s="392"/>
      <c r="BF17" s="392"/>
      <c r="BG17" s="392"/>
      <c r="BH17" s="392"/>
      <c r="BI17" s="392"/>
      <c r="BJ17" s="392"/>
      <c r="BK17" s="392"/>
      <c r="BL17" s="392"/>
      <c r="BM17" s="392"/>
      <c r="BN17" s="392"/>
      <c r="BO17" s="392"/>
      <c r="BP17" s="392"/>
      <c r="BQ17" s="392"/>
      <c r="BR17" s="392"/>
      <c r="BS17" s="392"/>
      <c r="BT17" s="392"/>
      <c r="BU17" s="392"/>
      <c r="BV17" s="392"/>
      <c r="BW17" s="392"/>
      <c r="BX17" s="392"/>
      <c r="BY17" s="392"/>
      <c r="BZ17" s="392"/>
      <c r="CA17" s="392"/>
      <c r="CB17" s="392"/>
      <c r="CC17" s="392"/>
      <c r="CD17" s="392"/>
      <c r="CE17" s="392"/>
      <c r="CF17" s="392"/>
      <c r="CG17" s="392"/>
      <c r="CH17" s="392"/>
      <c r="CI17" s="392"/>
      <c r="CJ17" s="392"/>
      <c r="CK17" s="392"/>
      <c r="CL17" s="392"/>
      <c r="CM17" s="392"/>
      <c r="CN17" s="392"/>
      <c r="CO17" s="392"/>
      <c r="CP17" s="392"/>
      <c r="CQ17" s="392"/>
      <c r="CR17" s="392"/>
      <c r="CS17" s="392"/>
      <c r="CT17" s="392"/>
      <c r="CU17" s="392"/>
      <c r="CV17" s="392"/>
      <c r="CW17" s="392"/>
      <c r="CX17" s="392"/>
      <c r="CY17" s="392"/>
      <c r="CZ17" s="392"/>
      <c r="DA17" s="392"/>
      <c r="DB17" s="392"/>
      <c r="DC17" s="392"/>
      <c r="DD17" s="392"/>
      <c r="DE17" s="392"/>
      <c r="DF17" s="392"/>
      <c r="DG17" s="392"/>
      <c r="DH17" s="392"/>
      <c r="DI17" s="392"/>
      <c r="DJ17" s="392"/>
      <c r="DK17" s="392"/>
      <c r="DL17" s="392"/>
      <c r="DM17" s="392"/>
      <c r="DN17" s="392"/>
      <c r="DO17" s="392"/>
      <c r="DP17" s="392"/>
      <c r="DQ17" s="392"/>
      <c r="DR17" s="392"/>
      <c r="DS17" s="392"/>
      <c r="DT17" s="392"/>
      <c r="DU17" s="392"/>
      <c r="DV17" s="392"/>
      <c r="DW17" s="392"/>
      <c r="DX17" s="392"/>
      <c r="DY17" s="392"/>
      <c r="DZ17" s="392"/>
      <c r="EA17" s="392"/>
      <c r="EB17" s="392"/>
      <c r="EC17" s="392"/>
      <c r="ED17" s="392"/>
      <c r="EE17" s="392"/>
      <c r="EF17" s="392"/>
      <c r="EG17" s="392"/>
      <c r="EH17" s="392"/>
      <c r="EI17" s="392"/>
      <c r="EJ17" s="392"/>
      <c r="EK17" s="392"/>
      <c r="EL17" s="392"/>
      <c r="EM17" s="392"/>
      <c r="EN17" s="392"/>
      <c r="EO17" s="392"/>
      <c r="EP17" s="392"/>
      <c r="EQ17" s="392"/>
      <c r="ER17" s="392"/>
      <c r="ES17" s="392"/>
      <c r="ET17" s="392"/>
      <c r="EU17" s="392"/>
      <c r="EV17" s="392"/>
      <c r="EW17" s="392"/>
      <c r="EX17" s="392"/>
      <c r="EY17" s="392"/>
      <c r="EZ17" s="392"/>
      <c r="FA17" s="392"/>
      <c r="FB17" s="392"/>
      <c r="FC17" s="392"/>
      <c r="FD17" s="392"/>
      <c r="FE17" s="392"/>
      <c r="FF17" s="392"/>
      <c r="FG17" s="392"/>
      <c r="FH17" s="392"/>
      <c r="FI17" s="392"/>
      <c r="FJ17" s="392"/>
      <c r="FK17" s="392"/>
      <c r="FL17" s="392"/>
      <c r="FM17" s="392"/>
      <c r="FN17" s="392"/>
      <c r="FO17" s="392"/>
      <c r="FP17" s="392"/>
      <c r="FQ17" s="392"/>
      <c r="FR17" s="392"/>
      <c r="FS17" s="392"/>
      <c r="FT17" s="392"/>
      <c r="FU17" s="392"/>
      <c r="FV17" s="392"/>
      <c r="FW17" s="392"/>
      <c r="FX17" s="392"/>
      <c r="FY17" s="392"/>
      <c r="FZ17" s="392"/>
      <c r="GA17" s="392"/>
      <c r="GB17" s="392"/>
      <c r="GC17" s="392"/>
      <c r="GD17" s="392"/>
      <c r="GE17" s="392"/>
      <c r="GF17" s="392"/>
      <c r="GG17" s="392"/>
      <c r="GH17" s="392"/>
      <c r="GI17" s="392"/>
      <c r="GJ17" s="392"/>
      <c r="GK17" s="392"/>
      <c r="GL17" s="392"/>
      <c r="GM17" s="392"/>
      <c r="GN17" s="392"/>
      <c r="GO17" s="392"/>
      <c r="GP17" s="392"/>
      <c r="GQ17" s="392"/>
      <c r="GR17" s="392"/>
      <c r="GS17" s="392"/>
      <c r="GT17" s="392"/>
      <c r="GU17" s="392"/>
      <c r="GV17" s="392"/>
      <c r="GW17" s="392"/>
      <c r="GX17" s="392"/>
      <c r="GY17" s="392"/>
      <c r="GZ17" s="392"/>
      <c r="HA17" s="392"/>
      <c r="HB17" s="392"/>
      <c r="HC17" s="392"/>
      <c r="HD17" s="392"/>
      <c r="HE17" s="392"/>
      <c r="HF17" s="392"/>
      <c r="HG17" s="392"/>
      <c r="HH17" s="392"/>
      <c r="HI17" s="392"/>
      <c r="HJ17" s="392"/>
      <c r="HK17" s="392"/>
      <c r="HL17" s="392"/>
      <c r="HM17" s="392"/>
      <c r="HN17" s="392"/>
      <c r="HO17" s="392"/>
      <c r="HP17" s="392"/>
      <c r="HQ17" s="392"/>
      <c r="HR17" s="392"/>
      <c r="HS17" s="392"/>
      <c r="HT17" s="392"/>
      <c r="HU17" s="392"/>
      <c r="HV17" s="392"/>
      <c r="HW17" s="392"/>
      <c r="HX17" s="392"/>
      <c r="HY17" s="392"/>
      <c r="HZ17" s="392"/>
      <c r="IA17" s="392"/>
      <c r="IB17" s="392"/>
      <c r="IC17" s="392"/>
      <c r="ID17" s="392"/>
      <c r="IE17" s="392"/>
      <c r="IF17" s="392"/>
      <c r="IG17" s="392"/>
      <c r="IH17" s="392"/>
      <c r="II17" s="392"/>
      <c r="IJ17" s="392"/>
      <c r="IK17" s="392"/>
      <c r="IL17" s="392"/>
      <c r="IM17" s="392"/>
      <c r="IN17" s="392"/>
      <c r="IO17" s="392"/>
      <c r="IP17" s="392"/>
      <c r="IQ17" s="392"/>
      <c r="IR17" s="392"/>
      <c r="IS17" s="392"/>
      <c r="IT17" s="392"/>
      <c r="IU17" s="392"/>
      <c r="IV17" s="392"/>
    </row>
    <row r="18" spans="1:256" s="393" customFormat="1" ht="21" customHeight="1" x14ac:dyDescent="0.2">
      <c r="A18" s="398" t="s">
        <v>152</v>
      </c>
      <c r="B18" s="796"/>
      <c r="C18" s="796"/>
      <c r="D18" s="796"/>
      <c r="E18" s="796"/>
      <c r="F18" s="796"/>
      <c r="G18" s="796"/>
      <c r="H18" s="796"/>
      <c r="I18" s="796"/>
      <c r="J18" s="83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2"/>
      <c r="Y18" s="392"/>
      <c r="Z18" s="392"/>
      <c r="AA18" s="392"/>
      <c r="AB18" s="392"/>
      <c r="AC18" s="392"/>
      <c r="AD18" s="392"/>
      <c r="AE18" s="392"/>
      <c r="AF18" s="392"/>
      <c r="AG18" s="392"/>
      <c r="AH18" s="392"/>
      <c r="AI18" s="392"/>
      <c r="AJ18" s="392"/>
      <c r="AK18" s="392"/>
      <c r="AL18" s="392"/>
      <c r="AM18" s="392"/>
      <c r="AN18" s="392"/>
      <c r="AO18" s="392"/>
      <c r="AP18" s="392"/>
      <c r="AQ18" s="392"/>
      <c r="AR18" s="392"/>
      <c r="AS18" s="392"/>
      <c r="AT18" s="392"/>
      <c r="AU18" s="392"/>
      <c r="AV18" s="392"/>
      <c r="AW18" s="392"/>
      <c r="AX18" s="392"/>
      <c r="AY18" s="392"/>
      <c r="AZ18" s="392"/>
      <c r="BA18" s="392"/>
      <c r="BB18" s="392"/>
      <c r="BC18" s="392"/>
      <c r="BD18" s="392"/>
      <c r="BE18" s="392"/>
      <c r="BF18" s="392"/>
      <c r="BG18" s="392"/>
      <c r="BH18" s="392"/>
      <c r="BI18" s="392"/>
      <c r="BJ18" s="392"/>
      <c r="BK18" s="392"/>
      <c r="BL18" s="392"/>
      <c r="BM18" s="392"/>
      <c r="BN18" s="392"/>
      <c r="BO18" s="392"/>
      <c r="BP18" s="392"/>
      <c r="BQ18" s="392"/>
      <c r="BR18" s="392"/>
      <c r="BS18" s="392"/>
      <c r="BT18" s="392"/>
      <c r="BU18" s="392"/>
      <c r="BV18" s="392"/>
      <c r="BW18" s="392"/>
      <c r="BX18" s="392"/>
      <c r="BY18" s="392"/>
      <c r="BZ18" s="392"/>
      <c r="CA18" s="392"/>
      <c r="CB18" s="392"/>
      <c r="CC18" s="392"/>
      <c r="CD18" s="392"/>
      <c r="CE18" s="392"/>
      <c r="CF18" s="392"/>
      <c r="CG18" s="392"/>
      <c r="CH18" s="392"/>
      <c r="CI18" s="392"/>
      <c r="CJ18" s="392"/>
      <c r="CK18" s="392"/>
      <c r="CL18" s="392"/>
      <c r="CM18" s="392"/>
      <c r="CN18" s="392"/>
      <c r="CO18" s="392"/>
      <c r="CP18" s="392"/>
      <c r="CQ18" s="392"/>
      <c r="CR18" s="392"/>
      <c r="CS18" s="392"/>
      <c r="CT18" s="392"/>
      <c r="CU18" s="392"/>
      <c r="CV18" s="392"/>
      <c r="CW18" s="392"/>
      <c r="CX18" s="392"/>
      <c r="CY18" s="392"/>
      <c r="CZ18" s="392"/>
      <c r="DA18" s="392"/>
      <c r="DB18" s="392"/>
      <c r="DC18" s="392"/>
      <c r="DD18" s="392"/>
      <c r="DE18" s="392"/>
      <c r="DF18" s="392"/>
      <c r="DG18" s="392"/>
      <c r="DH18" s="392"/>
      <c r="DI18" s="392"/>
      <c r="DJ18" s="392"/>
      <c r="DK18" s="392"/>
      <c r="DL18" s="392"/>
      <c r="DM18" s="392"/>
      <c r="DN18" s="392"/>
      <c r="DO18" s="392"/>
      <c r="DP18" s="392"/>
      <c r="DQ18" s="392"/>
      <c r="DR18" s="392"/>
      <c r="DS18" s="392"/>
      <c r="DT18" s="392"/>
      <c r="DU18" s="392"/>
      <c r="DV18" s="392"/>
      <c r="DW18" s="392"/>
      <c r="DX18" s="392"/>
      <c r="DY18" s="392"/>
      <c r="DZ18" s="392"/>
      <c r="EA18" s="392"/>
      <c r="EB18" s="392"/>
      <c r="EC18" s="392"/>
      <c r="ED18" s="392"/>
      <c r="EE18" s="392"/>
      <c r="EF18" s="392"/>
      <c r="EG18" s="392"/>
      <c r="EH18" s="392"/>
      <c r="EI18" s="392"/>
      <c r="EJ18" s="392"/>
      <c r="EK18" s="392"/>
      <c r="EL18" s="392"/>
      <c r="EM18" s="392"/>
      <c r="EN18" s="392"/>
      <c r="EO18" s="392"/>
      <c r="EP18" s="392"/>
      <c r="EQ18" s="392"/>
      <c r="ER18" s="392"/>
      <c r="ES18" s="392"/>
      <c r="ET18" s="392"/>
      <c r="EU18" s="392"/>
      <c r="EV18" s="392"/>
      <c r="EW18" s="392"/>
      <c r="EX18" s="392"/>
      <c r="EY18" s="392"/>
      <c r="EZ18" s="392"/>
      <c r="FA18" s="392"/>
      <c r="FB18" s="392"/>
      <c r="FC18" s="392"/>
      <c r="FD18" s="392"/>
      <c r="FE18" s="392"/>
      <c r="FF18" s="392"/>
      <c r="FG18" s="392"/>
      <c r="FH18" s="392"/>
      <c r="FI18" s="392"/>
      <c r="FJ18" s="392"/>
      <c r="FK18" s="392"/>
      <c r="FL18" s="392"/>
      <c r="FM18" s="392"/>
      <c r="FN18" s="392"/>
      <c r="FO18" s="392"/>
      <c r="FP18" s="392"/>
      <c r="FQ18" s="392"/>
      <c r="FR18" s="392"/>
      <c r="FS18" s="392"/>
      <c r="FT18" s="392"/>
      <c r="FU18" s="392"/>
      <c r="FV18" s="392"/>
      <c r="FW18" s="392"/>
      <c r="FX18" s="392"/>
      <c r="FY18" s="392"/>
      <c r="FZ18" s="392"/>
      <c r="GA18" s="392"/>
      <c r="GB18" s="392"/>
      <c r="GC18" s="392"/>
      <c r="GD18" s="392"/>
      <c r="GE18" s="392"/>
      <c r="GF18" s="392"/>
      <c r="GG18" s="392"/>
      <c r="GH18" s="392"/>
      <c r="GI18" s="392"/>
      <c r="GJ18" s="392"/>
      <c r="GK18" s="392"/>
      <c r="GL18" s="392"/>
      <c r="GM18" s="392"/>
      <c r="GN18" s="392"/>
      <c r="GO18" s="392"/>
      <c r="GP18" s="392"/>
      <c r="GQ18" s="392"/>
      <c r="GR18" s="392"/>
      <c r="GS18" s="392"/>
      <c r="GT18" s="392"/>
      <c r="GU18" s="392"/>
      <c r="GV18" s="392"/>
      <c r="GW18" s="392"/>
      <c r="GX18" s="392"/>
      <c r="GY18" s="392"/>
      <c r="GZ18" s="392"/>
      <c r="HA18" s="392"/>
      <c r="HB18" s="392"/>
      <c r="HC18" s="392"/>
      <c r="HD18" s="392"/>
      <c r="HE18" s="392"/>
      <c r="HF18" s="392"/>
      <c r="HG18" s="392"/>
      <c r="HH18" s="392"/>
      <c r="HI18" s="392"/>
      <c r="HJ18" s="392"/>
      <c r="HK18" s="392"/>
      <c r="HL18" s="392"/>
      <c r="HM18" s="392"/>
      <c r="HN18" s="392"/>
      <c r="HO18" s="392"/>
      <c r="HP18" s="392"/>
      <c r="HQ18" s="392"/>
      <c r="HR18" s="392"/>
      <c r="HS18" s="392"/>
      <c r="HT18" s="392"/>
      <c r="HU18" s="392"/>
      <c r="HV18" s="392"/>
      <c r="HW18" s="392"/>
      <c r="HX18" s="392"/>
      <c r="HY18" s="392"/>
      <c r="HZ18" s="392"/>
      <c r="IA18" s="392"/>
      <c r="IB18" s="392"/>
      <c r="IC18" s="392"/>
      <c r="ID18" s="392"/>
      <c r="IE18" s="392"/>
      <c r="IF18" s="392"/>
      <c r="IG18" s="392"/>
      <c r="IH18" s="392"/>
      <c r="II18" s="392"/>
      <c r="IJ18" s="392"/>
      <c r="IK18" s="392"/>
      <c r="IL18" s="392"/>
      <c r="IM18" s="392"/>
      <c r="IN18" s="392"/>
      <c r="IO18" s="392"/>
      <c r="IP18" s="392"/>
      <c r="IQ18" s="392"/>
      <c r="IR18" s="392"/>
      <c r="IS18" s="392"/>
      <c r="IT18" s="392"/>
      <c r="IU18" s="392"/>
      <c r="IV18" s="392"/>
    </row>
    <row r="19" spans="1:256" s="394" customFormat="1" ht="40.5" x14ac:dyDescent="0.2">
      <c r="A19" s="399"/>
      <c r="B19" s="389" t="s">
        <v>9</v>
      </c>
      <c r="C19" s="391" t="s">
        <v>2</v>
      </c>
      <c r="D19" s="389" t="s">
        <v>10</v>
      </c>
      <c r="E19" s="400" t="s">
        <v>11</v>
      </c>
      <c r="F19" s="389" t="s">
        <v>13</v>
      </c>
      <c r="G19" s="389" t="s">
        <v>14</v>
      </c>
      <c r="H19" s="389" t="s">
        <v>15</v>
      </c>
      <c r="I19" s="389" t="s">
        <v>16</v>
      </c>
      <c r="J19" s="400" t="s">
        <v>12</v>
      </c>
      <c r="K19" s="392"/>
      <c r="L19" s="392"/>
      <c r="M19" s="392"/>
      <c r="N19" s="392"/>
      <c r="O19" s="392"/>
      <c r="P19" s="392"/>
      <c r="Q19" s="392"/>
      <c r="R19" s="392"/>
      <c r="S19" s="392"/>
      <c r="T19" s="392"/>
      <c r="U19" s="392"/>
      <c r="V19" s="392"/>
      <c r="W19" s="392"/>
      <c r="X19" s="392"/>
      <c r="Y19" s="392"/>
      <c r="Z19" s="392"/>
      <c r="AA19" s="392"/>
      <c r="AB19" s="392"/>
      <c r="AC19" s="392"/>
      <c r="AD19" s="392"/>
      <c r="AE19" s="392"/>
      <c r="AF19" s="392"/>
      <c r="AG19" s="392"/>
      <c r="AH19" s="392"/>
      <c r="AI19" s="392"/>
      <c r="AJ19" s="392"/>
      <c r="AK19" s="392"/>
      <c r="AL19" s="392"/>
      <c r="AM19" s="392"/>
      <c r="AN19" s="392"/>
      <c r="AO19" s="392"/>
      <c r="AP19" s="392"/>
      <c r="AQ19" s="392"/>
      <c r="AR19" s="392"/>
      <c r="AS19" s="392"/>
      <c r="AT19" s="392"/>
      <c r="AU19" s="392"/>
      <c r="AV19" s="392"/>
      <c r="AW19" s="392"/>
      <c r="AX19" s="392"/>
      <c r="AY19" s="392"/>
      <c r="AZ19" s="392"/>
      <c r="BA19" s="392"/>
      <c r="BB19" s="392"/>
      <c r="BC19" s="392"/>
      <c r="BD19" s="392"/>
      <c r="BE19" s="392"/>
      <c r="BF19" s="392"/>
      <c r="BG19" s="392"/>
      <c r="BH19" s="392"/>
      <c r="BI19" s="392"/>
      <c r="BJ19" s="392"/>
      <c r="BK19" s="392"/>
      <c r="BL19" s="392"/>
      <c r="BM19" s="392"/>
      <c r="BN19" s="392"/>
      <c r="BO19" s="392"/>
      <c r="BP19" s="392"/>
      <c r="BQ19" s="392"/>
      <c r="BR19" s="392"/>
      <c r="BS19" s="392"/>
      <c r="BT19" s="392"/>
      <c r="BU19" s="392"/>
      <c r="BV19" s="392"/>
      <c r="BW19" s="392"/>
      <c r="BX19" s="392"/>
      <c r="BY19" s="392"/>
      <c r="BZ19" s="392"/>
      <c r="CA19" s="392"/>
      <c r="CB19" s="392"/>
      <c r="CC19" s="392"/>
      <c r="CD19" s="392"/>
      <c r="CE19" s="392"/>
      <c r="CF19" s="392"/>
      <c r="CG19" s="392"/>
      <c r="CH19" s="392"/>
      <c r="CI19" s="392"/>
      <c r="CJ19" s="392"/>
      <c r="CK19" s="392"/>
      <c r="CL19" s="392"/>
      <c r="CM19" s="392"/>
      <c r="CN19" s="392"/>
      <c r="CO19" s="392"/>
      <c r="CP19" s="392"/>
      <c r="CQ19" s="392"/>
      <c r="CR19" s="392"/>
      <c r="CS19" s="392"/>
      <c r="CT19" s="392"/>
      <c r="CU19" s="392"/>
      <c r="CV19" s="392"/>
      <c r="CW19" s="392"/>
      <c r="CX19" s="392"/>
      <c r="CY19" s="392"/>
      <c r="CZ19" s="392"/>
      <c r="DA19" s="392"/>
      <c r="DB19" s="392"/>
      <c r="DC19" s="392"/>
      <c r="DD19" s="392"/>
      <c r="DE19" s="392"/>
      <c r="DF19" s="392"/>
      <c r="DG19" s="392"/>
      <c r="DH19" s="392"/>
      <c r="DI19" s="392"/>
      <c r="DJ19" s="392"/>
      <c r="DK19" s="392"/>
      <c r="DL19" s="392"/>
      <c r="DM19" s="392"/>
      <c r="DN19" s="392"/>
      <c r="DO19" s="392"/>
      <c r="DP19" s="392"/>
      <c r="DQ19" s="392"/>
      <c r="DR19" s="392"/>
      <c r="DS19" s="392"/>
      <c r="DT19" s="392"/>
      <c r="DU19" s="392"/>
      <c r="DV19" s="392"/>
      <c r="DW19" s="392"/>
      <c r="DX19" s="392"/>
      <c r="DY19" s="392"/>
      <c r="DZ19" s="392"/>
      <c r="EA19" s="392"/>
      <c r="EB19" s="392"/>
      <c r="EC19" s="392"/>
      <c r="ED19" s="392"/>
      <c r="EE19" s="392"/>
      <c r="EF19" s="392"/>
      <c r="EG19" s="392"/>
      <c r="EH19" s="392"/>
      <c r="EI19" s="392"/>
      <c r="EJ19" s="392"/>
      <c r="EK19" s="392"/>
      <c r="EL19" s="392"/>
      <c r="EM19" s="392"/>
      <c r="EN19" s="392"/>
      <c r="EO19" s="392"/>
      <c r="EP19" s="392"/>
      <c r="EQ19" s="392"/>
      <c r="ER19" s="392"/>
      <c r="ES19" s="392"/>
      <c r="ET19" s="392"/>
      <c r="EU19" s="392"/>
      <c r="EV19" s="392"/>
      <c r="EW19" s="392"/>
      <c r="EX19" s="392"/>
      <c r="EY19" s="392"/>
      <c r="EZ19" s="392"/>
      <c r="FA19" s="392"/>
      <c r="FB19" s="392"/>
      <c r="FC19" s="392"/>
      <c r="FD19" s="392"/>
      <c r="FE19" s="392"/>
      <c r="FF19" s="392"/>
      <c r="FG19" s="392"/>
      <c r="FH19" s="392"/>
      <c r="FI19" s="392"/>
      <c r="FJ19" s="392"/>
      <c r="FK19" s="392"/>
      <c r="FL19" s="392"/>
      <c r="FM19" s="392"/>
      <c r="FN19" s="392"/>
      <c r="FO19" s="392"/>
      <c r="FP19" s="392"/>
      <c r="FQ19" s="392"/>
      <c r="FR19" s="392"/>
      <c r="FS19" s="392"/>
      <c r="FT19" s="392"/>
      <c r="FU19" s="392"/>
      <c r="FV19" s="392"/>
      <c r="FW19" s="392"/>
      <c r="FX19" s="392"/>
      <c r="FY19" s="392"/>
      <c r="FZ19" s="392"/>
      <c r="GA19" s="392"/>
      <c r="GB19" s="392"/>
      <c r="GC19" s="392"/>
      <c r="GD19" s="392"/>
      <c r="GE19" s="392"/>
      <c r="GF19" s="392"/>
      <c r="GG19" s="392"/>
      <c r="GH19" s="392"/>
      <c r="GI19" s="392"/>
      <c r="GJ19" s="392"/>
      <c r="GK19" s="392"/>
      <c r="GL19" s="392"/>
      <c r="GM19" s="392"/>
      <c r="GN19" s="392"/>
      <c r="GO19" s="392"/>
      <c r="GP19" s="392"/>
      <c r="GQ19" s="392"/>
      <c r="GR19" s="392"/>
      <c r="GS19" s="392"/>
      <c r="GT19" s="392"/>
      <c r="GU19" s="392"/>
      <c r="GV19" s="392"/>
      <c r="GW19" s="392"/>
      <c r="GX19" s="392"/>
      <c r="GY19" s="392"/>
      <c r="GZ19" s="392"/>
      <c r="HA19" s="392"/>
      <c r="HB19" s="392"/>
      <c r="HC19" s="392"/>
      <c r="HD19" s="392"/>
      <c r="HE19" s="392"/>
      <c r="HF19" s="392"/>
      <c r="HG19" s="392"/>
      <c r="HH19" s="392"/>
      <c r="HI19" s="392"/>
      <c r="HJ19" s="392"/>
      <c r="HK19" s="392"/>
      <c r="HL19" s="392"/>
      <c r="HM19" s="392"/>
      <c r="HN19" s="392"/>
      <c r="HO19" s="392"/>
      <c r="HP19" s="392"/>
      <c r="HQ19" s="392"/>
      <c r="HR19" s="392"/>
      <c r="HS19" s="392"/>
      <c r="HT19" s="392"/>
      <c r="HU19" s="392"/>
      <c r="HV19" s="392"/>
      <c r="HW19" s="392"/>
      <c r="HX19" s="392"/>
      <c r="HY19" s="392"/>
      <c r="HZ19" s="392"/>
      <c r="IA19" s="392"/>
      <c r="IB19" s="392"/>
      <c r="IC19" s="392"/>
      <c r="ID19" s="392"/>
      <c r="IE19" s="392"/>
      <c r="IF19" s="392"/>
      <c r="IG19" s="392"/>
      <c r="IH19" s="392"/>
      <c r="II19" s="392"/>
      <c r="IJ19" s="392"/>
      <c r="IK19" s="392"/>
      <c r="IL19" s="392"/>
      <c r="IM19" s="392"/>
      <c r="IN19" s="392"/>
      <c r="IO19" s="392"/>
      <c r="IP19" s="392"/>
      <c r="IQ19" s="392"/>
      <c r="IR19" s="392"/>
      <c r="IS19" s="392"/>
      <c r="IT19" s="392"/>
      <c r="IU19" s="392"/>
      <c r="IV19" s="392"/>
    </row>
    <row r="20" spans="1:256" s="237" customFormat="1" ht="39.75" customHeight="1" x14ac:dyDescent="0.2">
      <c r="A20" s="25">
        <v>1</v>
      </c>
      <c r="B20" s="139" t="s">
        <v>177</v>
      </c>
      <c r="C20" s="14">
        <v>4.4000000000000004</v>
      </c>
      <c r="D20" s="14">
        <v>1</v>
      </c>
      <c r="E20" s="14">
        <v>3</v>
      </c>
      <c r="F20" s="250">
        <v>20000000</v>
      </c>
      <c r="G20" s="250">
        <v>20000000</v>
      </c>
      <c r="H20" s="250">
        <v>20000000</v>
      </c>
      <c r="I20" s="250">
        <v>20000000</v>
      </c>
      <c r="J20" s="60" t="s">
        <v>379</v>
      </c>
    </row>
    <row r="21" spans="1:256" s="31" customFormat="1" ht="60.75" x14ac:dyDescent="0.2">
      <c r="A21" s="25">
        <v>2</v>
      </c>
      <c r="B21" s="139" t="s">
        <v>378</v>
      </c>
      <c r="C21" s="14">
        <v>4.5</v>
      </c>
      <c r="D21" s="14">
        <v>1</v>
      </c>
      <c r="E21" s="14">
        <v>3</v>
      </c>
      <c r="F21" s="238">
        <v>30000000</v>
      </c>
      <c r="G21" s="238">
        <v>30000000</v>
      </c>
      <c r="H21" s="238">
        <v>30000000</v>
      </c>
      <c r="I21" s="238">
        <v>30000000</v>
      </c>
      <c r="J21" s="60" t="s">
        <v>380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</row>
    <row r="22" spans="1:256" s="31" customFormat="1" x14ac:dyDescent="0.2">
      <c r="A22" s="25">
        <v>3</v>
      </c>
      <c r="B22" s="142" t="s">
        <v>381</v>
      </c>
      <c r="C22" s="143">
        <v>4.4000000000000004</v>
      </c>
      <c r="D22" s="14">
        <v>1</v>
      </c>
      <c r="E22" s="14">
        <v>3</v>
      </c>
      <c r="F22" s="144">
        <v>5000000</v>
      </c>
      <c r="G22" s="144">
        <v>5000000</v>
      </c>
      <c r="H22" s="144">
        <v>5000000</v>
      </c>
      <c r="I22" s="144">
        <v>5000000</v>
      </c>
      <c r="J22" s="143" t="s">
        <v>268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</row>
    <row r="23" spans="1:256" s="31" customFormat="1" ht="40.5" x14ac:dyDescent="0.2">
      <c r="A23" s="25">
        <v>4</v>
      </c>
      <c r="B23" s="142" t="s">
        <v>382</v>
      </c>
      <c r="C23" s="143">
        <v>4.4000000000000004</v>
      </c>
      <c r="D23" s="14">
        <v>1</v>
      </c>
      <c r="E23" s="14">
        <v>3</v>
      </c>
      <c r="F23" s="144">
        <v>3000000</v>
      </c>
      <c r="G23" s="144">
        <v>3000000</v>
      </c>
      <c r="H23" s="144">
        <v>3000000</v>
      </c>
      <c r="I23" s="144">
        <v>3000000</v>
      </c>
      <c r="J23" s="143" t="s">
        <v>268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</row>
    <row r="24" spans="1:256" s="237" customFormat="1" ht="26.25" customHeight="1" x14ac:dyDescent="0.2">
      <c r="A24" s="25">
        <v>5</v>
      </c>
      <c r="B24" s="139" t="s">
        <v>383</v>
      </c>
      <c r="C24" s="14">
        <v>4.2</v>
      </c>
      <c r="D24" s="14">
        <v>1</v>
      </c>
      <c r="E24" s="14">
        <v>3</v>
      </c>
      <c r="F24" s="238">
        <v>2000000</v>
      </c>
      <c r="G24" s="238">
        <v>2000000</v>
      </c>
      <c r="H24" s="238">
        <v>2000000</v>
      </c>
      <c r="I24" s="238">
        <v>2000000</v>
      </c>
      <c r="J24" s="143" t="s">
        <v>268</v>
      </c>
    </row>
    <row r="25" spans="1:256" s="206" customFormat="1" ht="45" customHeight="1" x14ac:dyDescent="0.2">
      <c r="A25" s="25">
        <v>6</v>
      </c>
      <c r="B25" s="29" t="s">
        <v>178</v>
      </c>
      <c r="C25" s="27">
        <v>4.3</v>
      </c>
      <c r="D25" s="27">
        <v>1</v>
      </c>
      <c r="E25" s="27">
        <v>3</v>
      </c>
      <c r="F25" s="242">
        <v>200000</v>
      </c>
      <c r="G25" s="242">
        <v>200000</v>
      </c>
      <c r="H25" s="238">
        <v>200000</v>
      </c>
      <c r="I25" s="242">
        <v>200000</v>
      </c>
      <c r="J25" s="143" t="s">
        <v>268</v>
      </c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212"/>
      <c r="CC25" s="212"/>
      <c r="CD25" s="212"/>
      <c r="CE25" s="212"/>
      <c r="CF25" s="212"/>
      <c r="CG25" s="212"/>
      <c r="CH25" s="212"/>
      <c r="CI25" s="212"/>
      <c r="CJ25" s="212"/>
      <c r="CK25" s="212"/>
      <c r="CL25" s="212"/>
      <c r="CM25" s="212"/>
      <c r="CN25" s="212"/>
      <c r="CO25" s="212"/>
      <c r="CP25" s="212"/>
      <c r="CQ25" s="212"/>
      <c r="CR25" s="212"/>
      <c r="CS25" s="212"/>
      <c r="CT25" s="212"/>
      <c r="CU25" s="212"/>
      <c r="CV25" s="212"/>
      <c r="CW25" s="212"/>
      <c r="CX25" s="212"/>
      <c r="CY25" s="212"/>
      <c r="CZ25" s="212"/>
      <c r="DA25" s="212"/>
      <c r="DB25" s="212"/>
      <c r="DC25" s="212"/>
      <c r="DD25" s="212"/>
      <c r="DE25" s="212"/>
      <c r="DF25" s="212"/>
      <c r="DG25" s="212"/>
      <c r="DH25" s="212"/>
      <c r="DI25" s="212"/>
      <c r="DJ25" s="212"/>
      <c r="DK25" s="212"/>
      <c r="DL25" s="212"/>
      <c r="DM25" s="212"/>
      <c r="DN25" s="212"/>
      <c r="DO25" s="212"/>
      <c r="DP25" s="212"/>
      <c r="DQ25" s="212"/>
      <c r="DR25" s="212"/>
      <c r="DS25" s="212"/>
      <c r="DT25" s="212"/>
      <c r="DU25" s="212"/>
      <c r="DV25" s="212"/>
      <c r="DW25" s="212"/>
      <c r="DX25" s="212"/>
      <c r="DY25" s="212"/>
      <c r="DZ25" s="212"/>
      <c r="EA25" s="212"/>
      <c r="EB25" s="212"/>
      <c r="EC25" s="212"/>
      <c r="ED25" s="212"/>
      <c r="EE25" s="212"/>
      <c r="EF25" s="212"/>
      <c r="EG25" s="212"/>
      <c r="EH25" s="212"/>
      <c r="EI25" s="212"/>
      <c r="EJ25" s="212"/>
      <c r="EK25" s="212"/>
      <c r="EL25" s="212"/>
      <c r="EM25" s="212"/>
      <c r="EN25" s="212"/>
      <c r="EO25" s="212"/>
      <c r="EP25" s="212"/>
      <c r="EQ25" s="212"/>
      <c r="ER25" s="212"/>
      <c r="ES25" s="212"/>
      <c r="ET25" s="212"/>
      <c r="EU25" s="212"/>
      <c r="EV25" s="212"/>
      <c r="EW25" s="212"/>
      <c r="EX25" s="212"/>
      <c r="EY25" s="212"/>
      <c r="EZ25" s="212"/>
      <c r="FA25" s="212"/>
      <c r="FB25" s="212"/>
      <c r="FC25" s="212"/>
      <c r="FD25" s="212"/>
      <c r="FE25" s="212"/>
      <c r="FF25" s="212"/>
      <c r="FG25" s="212"/>
      <c r="FH25" s="212"/>
      <c r="FI25" s="212"/>
      <c r="FJ25" s="212"/>
      <c r="FK25" s="212"/>
      <c r="FL25" s="212"/>
      <c r="FM25" s="212"/>
      <c r="FN25" s="212"/>
      <c r="FO25" s="212"/>
      <c r="FP25" s="212"/>
      <c r="FQ25" s="212"/>
      <c r="FR25" s="212"/>
      <c r="FS25" s="212"/>
      <c r="FT25" s="212"/>
      <c r="FU25" s="212"/>
      <c r="FV25" s="212"/>
      <c r="FW25" s="212"/>
      <c r="FX25" s="212"/>
      <c r="FY25" s="212"/>
      <c r="FZ25" s="212"/>
      <c r="GA25" s="212"/>
      <c r="GB25" s="212"/>
      <c r="GC25" s="212"/>
      <c r="GD25" s="212"/>
      <c r="GE25" s="212"/>
      <c r="GF25" s="212"/>
      <c r="GG25" s="212"/>
      <c r="GH25" s="212"/>
      <c r="GI25" s="212"/>
      <c r="GJ25" s="212"/>
      <c r="GK25" s="212"/>
      <c r="GL25" s="212"/>
      <c r="GM25" s="212"/>
      <c r="GN25" s="212"/>
      <c r="GO25" s="212"/>
      <c r="GP25" s="212"/>
      <c r="GQ25" s="212"/>
      <c r="GR25" s="212"/>
      <c r="GS25" s="212"/>
      <c r="GT25" s="212"/>
      <c r="GU25" s="212"/>
      <c r="GV25" s="212"/>
      <c r="GW25" s="212"/>
      <c r="GX25" s="212"/>
      <c r="GY25" s="212"/>
      <c r="GZ25" s="212"/>
      <c r="HA25" s="212"/>
      <c r="HB25" s="212"/>
      <c r="HC25" s="212"/>
      <c r="HD25" s="212"/>
      <c r="HE25" s="212"/>
      <c r="HF25" s="212"/>
      <c r="HG25" s="212"/>
      <c r="HH25" s="212"/>
      <c r="HI25" s="212"/>
      <c r="HJ25" s="212"/>
      <c r="HK25" s="212"/>
      <c r="HL25" s="212"/>
      <c r="HM25" s="212"/>
      <c r="HN25" s="212"/>
      <c r="HO25" s="212"/>
      <c r="HP25" s="212"/>
      <c r="HQ25" s="212"/>
      <c r="HR25" s="212"/>
      <c r="HS25" s="212"/>
      <c r="HT25" s="212"/>
      <c r="HU25" s="212"/>
      <c r="HV25" s="212"/>
      <c r="HW25" s="212"/>
      <c r="HX25" s="212"/>
      <c r="HY25" s="212"/>
      <c r="HZ25" s="212"/>
      <c r="IA25" s="212"/>
      <c r="IB25" s="212"/>
      <c r="IC25" s="212"/>
      <c r="ID25" s="212"/>
      <c r="IE25" s="212"/>
      <c r="IF25" s="212"/>
      <c r="IG25" s="212"/>
      <c r="IH25" s="212"/>
      <c r="II25" s="212"/>
      <c r="IJ25" s="212"/>
      <c r="IK25" s="212"/>
      <c r="IL25" s="212"/>
      <c r="IM25" s="212"/>
      <c r="IN25" s="212"/>
      <c r="IO25" s="212"/>
      <c r="IP25" s="212"/>
      <c r="IQ25" s="212"/>
      <c r="IR25" s="212"/>
      <c r="IS25" s="212"/>
      <c r="IT25" s="212"/>
      <c r="IU25" s="212"/>
      <c r="IV25" s="212"/>
    </row>
    <row r="26" spans="1:256" s="206" customFormat="1" ht="27.75" customHeight="1" x14ac:dyDescent="0.2">
      <c r="A26" s="25">
        <v>7</v>
      </c>
      <c r="B26" s="29" t="s">
        <v>179</v>
      </c>
      <c r="C26" s="27">
        <v>4.0999999999999996</v>
      </c>
      <c r="D26" s="27">
        <v>1</v>
      </c>
      <c r="E26" s="27">
        <v>3</v>
      </c>
      <c r="F26" s="242">
        <v>1000000</v>
      </c>
      <c r="G26" s="242">
        <v>1000000</v>
      </c>
      <c r="H26" s="238">
        <v>1000000</v>
      </c>
      <c r="I26" s="242">
        <v>1000000</v>
      </c>
      <c r="J26" s="143" t="s">
        <v>268</v>
      </c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  <c r="CJ26" s="212"/>
      <c r="CK26" s="212"/>
      <c r="CL26" s="212"/>
      <c r="CM26" s="212"/>
      <c r="CN26" s="212"/>
      <c r="CO26" s="212"/>
      <c r="CP26" s="212"/>
      <c r="CQ26" s="212"/>
      <c r="CR26" s="212"/>
      <c r="CS26" s="212"/>
      <c r="CT26" s="212"/>
      <c r="CU26" s="212"/>
      <c r="CV26" s="212"/>
      <c r="CW26" s="212"/>
      <c r="CX26" s="212"/>
      <c r="CY26" s="212"/>
      <c r="CZ26" s="212"/>
      <c r="DA26" s="212"/>
      <c r="DB26" s="212"/>
      <c r="DC26" s="212"/>
      <c r="DD26" s="212"/>
      <c r="DE26" s="212"/>
      <c r="DF26" s="212"/>
      <c r="DG26" s="212"/>
      <c r="DH26" s="212"/>
      <c r="DI26" s="212"/>
      <c r="DJ26" s="212"/>
      <c r="DK26" s="212"/>
      <c r="DL26" s="212"/>
      <c r="DM26" s="212"/>
      <c r="DN26" s="212"/>
      <c r="DO26" s="212"/>
      <c r="DP26" s="212"/>
      <c r="DQ26" s="212"/>
      <c r="DR26" s="212"/>
      <c r="DS26" s="212"/>
      <c r="DT26" s="212"/>
      <c r="DU26" s="212"/>
      <c r="DV26" s="212"/>
      <c r="DW26" s="212"/>
      <c r="DX26" s="212"/>
      <c r="DY26" s="212"/>
      <c r="DZ26" s="212"/>
      <c r="EA26" s="212"/>
      <c r="EB26" s="212"/>
      <c r="EC26" s="212"/>
      <c r="ED26" s="212"/>
      <c r="EE26" s="212"/>
      <c r="EF26" s="212"/>
      <c r="EG26" s="212"/>
      <c r="EH26" s="212"/>
      <c r="EI26" s="212"/>
      <c r="EJ26" s="212"/>
      <c r="EK26" s="212"/>
      <c r="EL26" s="212"/>
      <c r="EM26" s="212"/>
      <c r="EN26" s="212"/>
      <c r="EO26" s="212"/>
      <c r="EP26" s="212"/>
      <c r="EQ26" s="212"/>
      <c r="ER26" s="212"/>
      <c r="ES26" s="212"/>
      <c r="ET26" s="212"/>
      <c r="EU26" s="212"/>
      <c r="EV26" s="212"/>
      <c r="EW26" s="212"/>
      <c r="EX26" s="212"/>
      <c r="EY26" s="212"/>
      <c r="EZ26" s="212"/>
      <c r="FA26" s="212"/>
      <c r="FB26" s="212"/>
      <c r="FC26" s="212"/>
      <c r="FD26" s="212"/>
      <c r="FE26" s="212"/>
      <c r="FF26" s="212"/>
      <c r="FG26" s="212"/>
      <c r="FH26" s="212"/>
      <c r="FI26" s="212"/>
      <c r="FJ26" s="212"/>
      <c r="FK26" s="212"/>
      <c r="FL26" s="212"/>
      <c r="FM26" s="212"/>
      <c r="FN26" s="212"/>
      <c r="FO26" s="212"/>
      <c r="FP26" s="212"/>
      <c r="FQ26" s="212"/>
      <c r="FR26" s="212"/>
      <c r="FS26" s="212"/>
      <c r="FT26" s="212"/>
      <c r="FU26" s="212"/>
      <c r="FV26" s="212"/>
      <c r="FW26" s="212"/>
      <c r="FX26" s="212"/>
      <c r="FY26" s="212"/>
      <c r="FZ26" s="212"/>
      <c r="GA26" s="212"/>
      <c r="GB26" s="212"/>
      <c r="GC26" s="212"/>
      <c r="GD26" s="212"/>
      <c r="GE26" s="212"/>
      <c r="GF26" s="212"/>
      <c r="GG26" s="212"/>
      <c r="GH26" s="212"/>
      <c r="GI26" s="212"/>
      <c r="GJ26" s="212"/>
      <c r="GK26" s="212"/>
      <c r="GL26" s="212"/>
      <c r="GM26" s="212"/>
      <c r="GN26" s="212"/>
      <c r="GO26" s="212"/>
      <c r="GP26" s="212"/>
      <c r="GQ26" s="212"/>
      <c r="GR26" s="212"/>
      <c r="GS26" s="212"/>
      <c r="GT26" s="212"/>
      <c r="GU26" s="212"/>
      <c r="GV26" s="212"/>
      <c r="GW26" s="212"/>
      <c r="GX26" s="212"/>
      <c r="GY26" s="212"/>
      <c r="GZ26" s="212"/>
      <c r="HA26" s="212"/>
      <c r="HB26" s="212"/>
      <c r="HC26" s="212"/>
      <c r="HD26" s="212"/>
      <c r="HE26" s="212"/>
      <c r="HF26" s="212"/>
      <c r="HG26" s="212"/>
      <c r="HH26" s="212"/>
      <c r="HI26" s="212"/>
      <c r="HJ26" s="212"/>
      <c r="HK26" s="212"/>
      <c r="HL26" s="212"/>
      <c r="HM26" s="212"/>
      <c r="HN26" s="212"/>
      <c r="HO26" s="212"/>
      <c r="HP26" s="212"/>
      <c r="HQ26" s="212"/>
      <c r="HR26" s="212"/>
      <c r="HS26" s="212"/>
      <c r="HT26" s="212"/>
      <c r="HU26" s="212"/>
      <c r="HV26" s="212"/>
      <c r="HW26" s="212"/>
      <c r="HX26" s="212"/>
      <c r="HY26" s="212"/>
      <c r="HZ26" s="212"/>
      <c r="IA26" s="212"/>
      <c r="IB26" s="212"/>
      <c r="IC26" s="212"/>
      <c r="ID26" s="212"/>
      <c r="IE26" s="212"/>
      <c r="IF26" s="212"/>
      <c r="IG26" s="212"/>
      <c r="IH26" s="212"/>
      <c r="II26" s="212"/>
      <c r="IJ26" s="212"/>
      <c r="IK26" s="212"/>
      <c r="IL26" s="212"/>
      <c r="IM26" s="212"/>
      <c r="IN26" s="212"/>
      <c r="IO26" s="212"/>
      <c r="IP26" s="212"/>
      <c r="IQ26" s="212"/>
      <c r="IR26" s="212"/>
      <c r="IS26" s="212"/>
      <c r="IT26" s="212"/>
      <c r="IU26" s="212"/>
      <c r="IV26" s="212"/>
    </row>
    <row r="27" spans="1:256" s="206" customFormat="1" ht="32.25" customHeight="1" x14ac:dyDescent="0.2">
      <c r="A27" s="25">
        <v>8</v>
      </c>
      <c r="B27" s="29" t="s">
        <v>512</v>
      </c>
      <c r="C27" s="27">
        <v>4.0999999999999996</v>
      </c>
      <c r="D27" s="27">
        <v>1</v>
      </c>
      <c r="E27" s="27">
        <v>3</v>
      </c>
      <c r="F27" s="252">
        <f>SUM(F28:F29)</f>
        <v>1260000</v>
      </c>
      <c r="G27" s="252">
        <f>SUM(G28:G29)</f>
        <v>1260000</v>
      </c>
      <c r="H27" s="253">
        <f>SUM(H28:H29)</f>
        <v>1260000</v>
      </c>
      <c r="I27" s="252">
        <f>SUM(I28:I29)</f>
        <v>1260000</v>
      </c>
      <c r="J27" s="19" t="s">
        <v>268</v>
      </c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2"/>
      <c r="DA27" s="212"/>
      <c r="DB27" s="212"/>
      <c r="DC27" s="212"/>
      <c r="DD27" s="212"/>
      <c r="DE27" s="212"/>
      <c r="DF27" s="212"/>
      <c r="DG27" s="212"/>
      <c r="DH27" s="212"/>
      <c r="DI27" s="212"/>
      <c r="DJ27" s="212"/>
      <c r="DK27" s="212"/>
      <c r="DL27" s="212"/>
      <c r="DM27" s="212"/>
      <c r="DN27" s="212"/>
      <c r="DO27" s="212"/>
      <c r="DP27" s="212"/>
      <c r="DQ27" s="212"/>
      <c r="DR27" s="212"/>
      <c r="DS27" s="212"/>
      <c r="DT27" s="212"/>
      <c r="DU27" s="212"/>
      <c r="DV27" s="212"/>
      <c r="DW27" s="212"/>
      <c r="DX27" s="212"/>
      <c r="DY27" s="212"/>
      <c r="DZ27" s="212"/>
      <c r="EA27" s="212"/>
      <c r="EB27" s="212"/>
      <c r="EC27" s="212"/>
      <c r="ED27" s="212"/>
      <c r="EE27" s="212"/>
      <c r="EF27" s="212"/>
      <c r="EG27" s="212"/>
      <c r="EH27" s="212"/>
      <c r="EI27" s="212"/>
      <c r="EJ27" s="212"/>
      <c r="EK27" s="212"/>
      <c r="EL27" s="212"/>
      <c r="EM27" s="212"/>
      <c r="EN27" s="212"/>
      <c r="EO27" s="212"/>
      <c r="EP27" s="212"/>
      <c r="EQ27" s="212"/>
      <c r="ER27" s="212"/>
      <c r="ES27" s="212"/>
      <c r="ET27" s="212"/>
      <c r="EU27" s="212"/>
      <c r="EV27" s="212"/>
      <c r="EW27" s="212"/>
      <c r="EX27" s="212"/>
      <c r="EY27" s="212"/>
      <c r="EZ27" s="212"/>
      <c r="FA27" s="212"/>
      <c r="FB27" s="212"/>
      <c r="FC27" s="212"/>
      <c r="FD27" s="212"/>
      <c r="FE27" s="212"/>
      <c r="FF27" s="212"/>
      <c r="FG27" s="212"/>
      <c r="FH27" s="212"/>
      <c r="FI27" s="212"/>
      <c r="FJ27" s="212"/>
      <c r="FK27" s="212"/>
      <c r="FL27" s="212"/>
      <c r="FM27" s="212"/>
      <c r="FN27" s="212"/>
      <c r="FO27" s="212"/>
      <c r="FP27" s="212"/>
      <c r="FQ27" s="212"/>
      <c r="FR27" s="212"/>
      <c r="FS27" s="212"/>
      <c r="FT27" s="212"/>
      <c r="FU27" s="212"/>
      <c r="FV27" s="212"/>
      <c r="FW27" s="212"/>
      <c r="FX27" s="212"/>
      <c r="FY27" s="212"/>
      <c r="FZ27" s="212"/>
      <c r="GA27" s="212"/>
      <c r="GB27" s="212"/>
      <c r="GC27" s="212"/>
      <c r="GD27" s="212"/>
      <c r="GE27" s="212"/>
      <c r="GF27" s="212"/>
      <c r="GG27" s="212"/>
      <c r="GH27" s="212"/>
      <c r="GI27" s="212"/>
      <c r="GJ27" s="212"/>
      <c r="GK27" s="212"/>
      <c r="GL27" s="212"/>
      <c r="GM27" s="212"/>
      <c r="GN27" s="212"/>
      <c r="GO27" s="212"/>
      <c r="GP27" s="212"/>
      <c r="GQ27" s="212"/>
      <c r="GR27" s="212"/>
      <c r="GS27" s="212"/>
      <c r="GT27" s="212"/>
      <c r="GU27" s="212"/>
      <c r="GV27" s="212"/>
      <c r="GW27" s="212"/>
      <c r="GX27" s="212"/>
      <c r="GY27" s="212"/>
      <c r="GZ27" s="212"/>
      <c r="HA27" s="212"/>
      <c r="HB27" s="212"/>
      <c r="HC27" s="212"/>
      <c r="HD27" s="212"/>
      <c r="HE27" s="212"/>
      <c r="HF27" s="212"/>
      <c r="HG27" s="212"/>
      <c r="HH27" s="212"/>
      <c r="HI27" s="212"/>
      <c r="HJ27" s="212"/>
      <c r="HK27" s="212"/>
      <c r="HL27" s="212"/>
      <c r="HM27" s="212"/>
      <c r="HN27" s="212"/>
      <c r="HO27" s="212"/>
      <c r="HP27" s="212"/>
      <c r="HQ27" s="212"/>
      <c r="HR27" s="212"/>
      <c r="HS27" s="212"/>
      <c r="HT27" s="212"/>
      <c r="HU27" s="212"/>
      <c r="HV27" s="212"/>
      <c r="HW27" s="212"/>
      <c r="HX27" s="212"/>
      <c r="HY27" s="212"/>
      <c r="HZ27" s="212"/>
      <c r="IA27" s="212"/>
      <c r="IB27" s="212"/>
      <c r="IC27" s="212"/>
      <c r="ID27" s="212"/>
      <c r="IE27" s="212"/>
      <c r="IF27" s="212"/>
      <c r="IG27" s="212"/>
      <c r="IH27" s="212"/>
      <c r="II27" s="212"/>
      <c r="IJ27" s="212"/>
      <c r="IK27" s="212"/>
      <c r="IL27" s="212"/>
      <c r="IM27" s="212"/>
      <c r="IN27" s="212"/>
      <c r="IO27" s="212"/>
      <c r="IP27" s="212"/>
      <c r="IQ27" s="212"/>
      <c r="IR27" s="212"/>
      <c r="IS27" s="212"/>
      <c r="IT27" s="212"/>
      <c r="IU27" s="212"/>
      <c r="IV27" s="212"/>
    </row>
    <row r="28" spans="1:256" s="212" customFormat="1" ht="46.5" customHeight="1" x14ac:dyDescent="0.2">
      <c r="A28" s="25">
        <v>9</v>
      </c>
      <c r="B28" s="29" t="s">
        <v>269</v>
      </c>
      <c r="C28" s="27">
        <v>4.0999999999999996</v>
      </c>
      <c r="D28" s="75">
        <v>1</v>
      </c>
      <c r="E28" s="75">
        <v>3</v>
      </c>
      <c r="F28" s="254">
        <v>500000</v>
      </c>
      <c r="G28" s="254">
        <v>500000</v>
      </c>
      <c r="H28" s="255">
        <v>500000</v>
      </c>
      <c r="I28" s="254">
        <v>500000</v>
      </c>
      <c r="J28" s="89" t="s">
        <v>268</v>
      </c>
    </row>
    <row r="29" spans="1:256" s="212" customFormat="1" ht="27" customHeight="1" x14ac:dyDescent="0.2">
      <c r="A29" s="25">
        <v>10</v>
      </c>
      <c r="B29" s="19" t="s">
        <v>270</v>
      </c>
      <c r="C29" s="27">
        <v>4.0999999999999996</v>
      </c>
      <c r="D29" s="75">
        <v>1</v>
      </c>
      <c r="E29" s="75">
        <v>3</v>
      </c>
      <c r="F29" s="254">
        <v>760000</v>
      </c>
      <c r="G29" s="254">
        <v>760000</v>
      </c>
      <c r="H29" s="255">
        <v>760000</v>
      </c>
      <c r="I29" s="254">
        <v>760000</v>
      </c>
      <c r="J29" s="89" t="s">
        <v>268</v>
      </c>
    </row>
    <row r="30" spans="1:256" s="396" customFormat="1" x14ac:dyDescent="0.2">
      <c r="A30" s="388"/>
      <c r="B30" s="796" t="s">
        <v>3</v>
      </c>
      <c r="C30" s="796"/>
      <c r="D30" s="796"/>
      <c r="E30" s="796"/>
      <c r="F30" s="796" t="s">
        <v>4</v>
      </c>
      <c r="G30" s="796"/>
      <c r="H30" s="796"/>
      <c r="I30" s="796"/>
      <c r="J30" s="832"/>
      <c r="K30" s="395"/>
      <c r="L30" s="395"/>
      <c r="M30" s="395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  <c r="Y30" s="395"/>
      <c r="Z30" s="395"/>
      <c r="AA30" s="395"/>
      <c r="AB30" s="395"/>
      <c r="AC30" s="395"/>
      <c r="AD30" s="395"/>
      <c r="AE30" s="395"/>
      <c r="AF30" s="395"/>
      <c r="AG30" s="395"/>
      <c r="AH30" s="395"/>
      <c r="AI30" s="395"/>
      <c r="AJ30" s="395"/>
      <c r="AK30" s="395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395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395"/>
      <c r="BJ30" s="395"/>
      <c r="BK30" s="395"/>
      <c r="BL30" s="395"/>
      <c r="BM30" s="395"/>
      <c r="BN30" s="395"/>
      <c r="BO30" s="395"/>
      <c r="BP30" s="395"/>
      <c r="BQ30" s="395"/>
      <c r="BR30" s="395"/>
      <c r="BS30" s="395"/>
      <c r="BT30" s="395"/>
      <c r="BU30" s="395"/>
      <c r="BV30" s="395"/>
      <c r="BW30" s="395"/>
      <c r="BX30" s="395"/>
      <c r="BY30" s="395"/>
      <c r="BZ30" s="395"/>
      <c r="CA30" s="395"/>
      <c r="CB30" s="395"/>
      <c r="CC30" s="395"/>
      <c r="CD30" s="395"/>
      <c r="CE30" s="395"/>
      <c r="CF30" s="395"/>
      <c r="CG30" s="395"/>
      <c r="CH30" s="395"/>
      <c r="CI30" s="395"/>
      <c r="CJ30" s="395"/>
      <c r="CK30" s="395"/>
      <c r="CL30" s="395"/>
      <c r="CM30" s="395"/>
      <c r="CN30" s="395"/>
      <c r="CO30" s="395"/>
      <c r="CP30" s="395"/>
      <c r="CQ30" s="395"/>
      <c r="CR30" s="395"/>
      <c r="CS30" s="395"/>
      <c r="CT30" s="395"/>
      <c r="CU30" s="395"/>
      <c r="CV30" s="395"/>
      <c r="CW30" s="395"/>
      <c r="CX30" s="395"/>
      <c r="CY30" s="395"/>
      <c r="CZ30" s="395"/>
      <c r="DA30" s="395"/>
      <c r="DB30" s="395"/>
      <c r="DC30" s="395"/>
      <c r="DD30" s="395"/>
      <c r="DE30" s="395"/>
      <c r="DF30" s="395"/>
      <c r="DG30" s="395"/>
      <c r="DH30" s="395"/>
      <c r="DI30" s="395"/>
      <c r="DJ30" s="395"/>
      <c r="DK30" s="395"/>
      <c r="DL30" s="395"/>
      <c r="DM30" s="395"/>
      <c r="DN30" s="395"/>
      <c r="DO30" s="395"/>
      <c r="DP30" s="395"/>
      <c r="DQ30" s="395"/>
      <c r="DR30" s="395"/>
      <c r="DS30" s="395"/>
      <c r="DT30" s="395"/>
      <c r="DU30" s="395"/>
      <c r="DV30" s="395"/>
      <c r="DW30" s="395"/>
      <c r="DX30" s="395"/>
      <c r="DY30" s="395"/>
      <c r="DZ30" s="395"/>
      <c r="EA30" s="395"/>
      <c r="EB30" s="395"/>
      <c r="EC30" s="395"/>
      <c r="ED30" s="395"/>
      <c r="EE30" s="395"/>
      <c r="EF30" s="395"/>
      <c r="EG30" s="395"/>
      <c r="EH30" s="395"/>
      <c r="EI30" s="395"/>
      <c r="EJ30" s="395"/>
      <c r="EK30" s="395"/>
      <c r="EL30" s="395"/>
      <c r="EM30" s="395"/>
      <c r="EN30" s="395"/>
      <c r="EO30" s="395"/>
      <c r="EP30" s="395"/>
      <c r="EQ30" s="395"/>
      <c r="ER30" s="395"/>
      <c r="ES30" s="395"/>
      <c r="ET30" s="395"/>
      <c r="EU30" s="395"/>
      <c r="EV30" s="395"/>
      <c r="EW30" s="395"/>
      <c r="EX30" s="395"/>
      <c r="EY30" s="395"/>
      <c r="EZ30" s="395"/>
      <c r="FA30" s="395"/>
      <c r="FB30" s="395"/>
      <c r="FC30" s="395"/>
      <c r="FD30" s="395"/>
      <c r="FE30" s="395"/>
      <c r="FF30" s="395"/>
      <c r="FG30" s="395"/>
      <c r="FH30" s="395"/>
      <c r="FI30" s="395"/>
      <c r="FJ30" s="395"/>
      <c r="FK30" s="395"/>
      <c r="FL30" s="395"/>
      <c r="FM30" s="395"/>
      <c r="FN30" s="395"/>
      <c r="FO30" s="395"/>
      <c r="FP30" s="395"/>
      <c r="FQ30" s="395"/>
      <c r="FR30" s="395"/>
      <c r="FS30" s="395"/>
      <c r="FT30" s="395"/>
      <c r="FU30" s="395"/>
      <c r="FV30" s="395"/>
      <c r="FW30" s="395"/>
      <c r="FX30" s="395"/>
      <c r="FY30" s="395"/>
      <c r="FZ30" s="395"/>
      <c r="GA30" s="395"/>
      <c r="GB30" s="395"/>
      <c r="GC30" s="395"/>
      <c r="GD30" s="395"/>
      <c r="GE30" s="395"/>
      <c r="GF30" s="395"/>
      <c r="GG30" s="395"/>
      <c r="GH30" s="395"/>
      <c r="GI30" s="395"/>
      <c r="GJ30" s="395"/>
      <c r="GK30" s="395"/>
      <c r="GL30" s="395"/>
      <c r="GM30" s="395"/>
      <c r="GN30" s="395"/>
      <c r="GO30" s="395"/>
      <c r="GP30" s="395"/>
      <c r="GQ30" s="395"/>
      <c r="GR30" s="395"/>
      <c r="GS30" s="395"/>
      <c r="GT30" s="395"/>
      <c r="GU30" s="395"/>
      <c r="GV30" s="395"/>
      <c r="GW30" s="395"/>
      <c r="GX30" s="395"/>
      <c r="GY30" s="395"/>
      <c r="GZ30" s="395"/>
      <c r="HA30" s="395"/>
      <c r="HB30" s="395"/>
      <c r="HC30" s="395"/>
      <c r="HD30" s="395"/>
      <c r="HE30" s="395"/>
      <c r="HF30" s="395"/>
      <c r="HG30" s="395"/>
      <c r="HH30" s="395"/>
      <c r="HI30" s="395"/>
      <c r="HJ30" s="395"/>
      <c r="HK30" s="395"/>
      <c r="HL30" s="395"/>
      <c r="HM30" s="395"/>
      <c r="HN30" s="395"/>
      <c r="HO30" s="395"/>
      <c r="HP30" s="395"/>
      <c r="HQ30" s="395"/>
      <c r="HR30" s="395"/>
      <c r="HS30" s="395"/>
      <c r="HT30" s="395"/>
      <c r="HU30" s="395"/>
      <c r="HV30" s="395"/>
      <c r="HW30" s="395"/>
      <c r="HX30" s="395"/>
      <c r="HY30" s="395"/>
      <c r="HZ30" s="395"/>
      <c r="IA30" s="395"/>
      <c r="IB30" s="395"/>
      <c r="IC30" s="395"/>
      <c r="ID30" s="395"/>
      <c r="IE30" s="395"/>
      <c r="IF30" s="395"/>
      <c r="IG30" s="395"/>
      <c r="IH30" s="395"/>
      <c r="II30" s="395"/>
      <c r="IJ30" s="395"/>
      <c r="IK30" s="395"/>
      <c r="IL30" s="395"/>
      <c r="IM30" s="395"/>
      <c r="IN30" s="395"/>
      <c r="IO30" s="395"/>
      <c r="IP30" s="395"/>
      <c r="IQ30" s="395"/>
      <c r="IR30" s="395"/>
      <c r="IS30" s="395"/>
      <c r="IT30" s="395"/>
      <c r="IU30" s="395"/>
      <c r="IV30" s="395"/>
    </row>
    <row r="31" spans="1:256" s="396" customFormat="1" ht="21" customHeight="1" x14ac:dyDescent="0.2">
      <c r="A31" s="398" t="s">
        <v>152</v>
      </c>
      <c r="B31" s="796"/>
      <c r="C31" s="796"/>
      <c r="D31" s="796"/>
      <c r="E31" s="796"/>
      <c r="F31" s="796"/>
      <c r="G31" s="796"/>
      <c r="H31" s="796"/>
      <c r="I31" s="796"/>
      <c r="J31" s="832"/>
      <c r="K31" s="395"/>
      <c r="L31" s="395"/>
      <c r="M31" s="395"/>
      <c r="N31" s="395"/>
      <c r="O31" s="395"/>
      <c r="P31" s="395"/>
      <c r="Q31" s="395"/>
      <c r="R31" s="395"/>
      <c r="S31" s="395"/>
      <c r="T31" s="395"/>
      <c r="U31" s="395"/>
      <c r="V31" s="395"/>
      <c r="W31" s="395"/>
      <c r="X31" s="395"/>
      <c r="Y31" s="395"/>
      <c r="Z31" s="395"/>
      <c r="AA31" s="395"/>
      <c r="AB31" s="395"/>
      <c r="AC31" s="395"/>
      <c r="AD31" s="395"/>
      <c r="AE31" s="395"/>
      <c r="AF31" s="395"/>
      <c r="AG31" s="395"/>
      <c r="AH31" s="395"/>
      <c r="AI31" s="395"/>
      <c r="AJ31" s="395"/>
      <c r="AK31" s="395"/>
      <c r="AL31" s="395"/>
      <c r="AM31" s="395"/>
      <c r="AN31" s="395"/>
      <c r="AO31" s="395"/>
      <c r="AP31" s="395"/>
      <c r="AQ31" s="395"/>
      <c r="AR31" s="395"/>
      <c r="AS31" s="395"/>
      <c r="AT31" s="395"/>
      <c r="AU31" s="395"/>
      <c r="AV31" s="395"/>
      <c r="AW31" s="395"/>
      <c r="AX31" s="395"/>
      <c r="AY31" s="395"/>
      <c r="AZ31" s="395"/>
      <c r="BA31" s="395"/>
      <c r="BB31" s="395"/>
      <c r="BC31" s="395"/>
      <c r="BD31" s="395"/>
      <c r="BE31" s="395"/>
      <c r="BF31" s="395"/>
      <c r="BG31" s="395"/>
      <c r="BH31" s="395"/>
      <c r="BI31" s="395"/>
      <c r="BJ31" s="395"/>
      <c r="BK31" s="395"/>
      <c r="BL31" s="395"/>
      <c r="BM31" s="395"/>
      <c r="BN31" s="395"/>
      <c r="BO31" s="395"/>
      <c r="BP31" s="395"/>
      <c r="BQ31" s="395"/>
      <c r="BR31" s="395"/>
      <c r="BS31" s="395"/>
      <c r="BT31" s="395"/>
      <c r="BU31" s="395"/>
      <c r="BV31" s="395"/>
      <c r="BW31" s="395"/>
      <c r="BX31" s="395"/>
      <c r="BY31" s="395"/>
      <c r="BZ31" s="395"/>
      <c r="CA31" s="395"/>
      <c r="CB31" s="395"/>
      <c r="CC31" s="395"/>
      <c r="CD31" s="395"/>
      <c r="CE31" s="395"/>
      <c r="CF31" s="395"/>
      <c r="CG31" s="395"/>
      <c r="CH31" s="395"/>
      <c r="CI31" s="395"/>
      <c r="CJ31" s="395"/>
      <c r="CK31" s="395"/>
      <c r="CL31" s="395"/>
      <c r="CM31" s="395"/>
      <c r="CN31" s="395"/>
      <c r="CO31" s="395"/>
      <c r="CP31" s="395"/>
      <c r="CQ31" s="395"/>
      <c r="CR31" s="395"/>
      <c r="CS31" s="395"/>
      <c r="CT31" s="395"/>
      <c r="CU31" s="395"/>
      <c r="CV31" s="395"/>
      <c r="CW31" s="395"/>
      <c r="CX31" s="395"/>
      <c r="CY31" s="395"/>
      <c r="CZ31" s="395"/>
      <c r="DA31" s="395"/>
      <c r="DB31" s="395"/>
      <c r="DC31" s="395"/>
      <c r="DD31" s="395"/>
      <c r="DE31" s="395"/>
      <c r="DF31" s="395"/>
      <c r="DG31" s="395"/>
      <c r="DH31" s="395"/>
      <c r="DI31" s="395"/>
      <c r="DJ31" s="395"/>
      <c r="DK31" s="395"/>
      <c r="DL31" s="395"/>
      <c r="DM31" s="395"/>
      <c r="DN31" s="395"/>
      <c r="DO31" s="395"/>
      <c r="DP31" s="395"/>
      <c r="DQ31" s="395"/>
      <c r="DR31" s="395"/>
      <c r="DS31" s="395"/>
      <c r="DT31" s="395"/>
      <c r="DU31" s="395"/>
      <c r="DV31" s="395"/>
      <c r="DW31" s="395"/>
      <c r="DX31" s="395"/>
      <c r="DY31" s="395"/>
      <c r="DZ31" s="395"/>
      <c r="EA31" s="395"/>
      <c r="EB31" s="395"/>
      <c r="EC31" s="395"/>
      <c r="ED31" s="395"/>
      <c r="EE31" s="395"/>
      <c r="EF31" s="395"/>
      <c r="EG31" s="395"/>
      <c r="EH31" s="395"/>
      <c r="EI31" s="395"/>
      <c r="EJ31" s="395"/>
      <c r="EK31" s="395"/>
      <c r="EL31" s="395"/>
      <c r="EM31" s="395"/>
      <c r="EN31" s="395"/>
      <c r="EO31" s="395"/>
      <c r="EP31" s="395"/>
      <c r="EQ31" s="395"/>
      <c r="ER31" s="395"/>
      <c r="ES31" s="395"/>
      <c r="ET31" s="395"/>
      <c r="EU31" s="395"/>
      <c r="EV31" s="395"/>
      <c r="EW31" s="395"/>
      <c r="EX31" s="395"/>
      <c r="EY31" s="395"/>
      <c r="EZ31" s="395"/>
      <c r="FA31" s="395"/>
      <c r="FB31" s="395"/>
      <c r="FC31" s="395"/>
      <c r="FD31" s="395"/>
      <c r="FE31" s="395"/>
      <c r="FF31" s="395"/>
      <c r="FG31" s="395"/>
      <c r="FH31" s="395"/>
      <c r="FI31" s="395"/>
      <c r="FJ31" s="395"/>
      <c r="FK31" s="395"/>
      <c r="FL31" s="395"/>
      <c r="FM31" s="395"/>
      <c r="FN31" s="395"/>
      <c r="FO31" s="395"/>
      <c r="FP31" s="395"/>
      <c r="FQ31" s="395"/>
      <c r="FR31" s="395"/>
      <c r="FS31" s="395"/>
      <c r="FT31" s="395"/>
      <c r="FU31" s="395"/>
      <c r="FV31" s="395"/>
      <c r="FW31" s="395"/>
      <c r="FX31" s="395"/>
      <c r="FY31" s="395"/>
      <c r="FZ31" s="395"/>
      <c r="GA31" s="395"/>
      <c r="GB31" s="395"/>
      <c r="GC31" s="395"/>
      <c r="GD31" s="395"/>
      <c r="GE31" s="395"/>
      <c r="GF31" s="395"/>
      <c r="GG31" s="395"/>
      <c r="GH31" s="395"/>
      <c r="GI31" s="395"/>
      <c r="GJ31" s="395"/>
      <c r="GK31" s="395"/>
      <c r="GL31" s="395"/>
      <c r="GM31" s="395"/>
      <c r="GN31" s="395"/>
      <c r="GO31" s="395"/>
      <c r="GP31" s="395"/>
      <c r="GQ31" s="395"/>
      <c r="GR31" s="395"/>
      <c r="GS31" s="395"/>
      <c r="GT31" s="395"/>
      <c r="GU31" s="395"/>
      <c r="GV31" s="395"/>
      <c r="GW31" s="395"/>
      <c r="GX31" s="395"/>
      <c r="GY31" s="395"/>
      <c r="GZ31" s="395"/>
      <c r="HA31" s="395"/>
      <c r="HB31" s="395"/>
      <c r="HC31" s="395"/>
      <c r="HD31" s="395"/>
      <c r="HE31" s="395"/>
      <c r="HF31" s="395"/>
      <c r="HG31" s="395"/>
      <c r="HH31" s="395"/>
      <c r="HI31" s="395"/>
      <c r="HJ31" s="395"/>
      <c r="HK31" s="395"/>
      <c r="HL31" s="395"/>
      <c r="HM31" s="395"/>
      <c r="HN31" s="395"/>
      <c r="HO31" s="395"/>
      <c r="HP31" s="395"/>
      <c r="HQ31" s="395"/>
      <c r="HR31" s="395"/>
      <c r="HS31" s="395"/>
      <c r="HT31" s="395"/>
      <c r="HU31" s="395"/>
      <c r="HV31" s="395"/>
      <c r="HW31" s="395"/>
      <c r="HX31" s="395"/>
      <c r="HY31" s="395"/>
      <c r="HZ31" s="395"/>
      <c r="IA31" s="395"/>
      <c r="IB31" s="395"/>
      <c r="IC31" s="395"/>
      <c r="ID31" s="395"/>
      <c r="IE31" s="395"/>
      <c r="IF31" s="395"/>
      <c r="IG31" s="395"/>
      <c r="IH31" s="395"/>
      <c r="II31" s="395"/>
      <c r="IJ31" s="395"/>
      <c r="IK31" s="395"/>
      <c r="IL31" s="395"/>
      <c r="IM31" s="395"/>
      <c r="IN31" s="395"/>
      <c r="IO31" s="395"/>
      <c r="IP31" s="395"/>
      <c r="IQ31" s="395"/>
      <c r="IR31" s="395"/>
      <c r="IS31" s="395"/>
      <c r="IT31" s="395"/>
      <c r="IU31" s="395"/>
      <c r="IV31" s="395"/>
    </row>
    <row r="32" spans="1:256" s="397" customFormat="1" ht="40.5" x14ac:dyDescent="0.2">
      <c r="A32" s="399"/>
      <c r="B32" s="389" t="s">
        <v>9</v>
      </c>
      <c r="C32" s="391" t="s">
        <v>2</v>
      </c>
      <c r="D32" s="389" t="s">
        <v>10</v>
      </c>
      <c r="E32" s="400" t="s">
        <v>11</v>
      </c>
      <c r="F32" s="389" t="s">
        <v>13</v>
      </c>
      <c r="G32" s="389" t="s">
        <v>14</v>
      </c>
      <c r="H32" s="389" t="s">
        <v>15</v>
      </c>
      <c r="I32" s="389" t="s">
        <v>16</v>
      </c>
      <c r="J32" s="400" t="s">
        <v>12</v>
      </c>
      <c r="K32" s="395"/>
      <c r="L32" s="395"/>
      <c r="M32" s="395"/>
      <c r="N32" s="395"/>
      <c r="O32" s="395"/>
      <c r="P32" s="395"/>
      <c r="Q32" s="395"/>
      <c r="R32" s="395"/>
      <c r="S32" s="395"/>
      <c r="T32" s="395"/>
      <c r="U32" s="395"/>
      <c r="V32" s="395"/>
      <c r="W32" s="395"/>
      <c r="X32" s="395"/>
      <c r="Y32" s="395"/>
      <c r="Z32" s="395"/>
      <c r="AA32" s="395"/>
      <c r="AB32" s="395"/>
      <c r="AC32" s="395"/>
      <c r="AD32" s="395"/>
      <c r="AE32" s="395"/>
      <c r="AF32" s="395"/>
      <c r="AG32" s="395"/>
      <c r="AH32" s="395"/>
      <c r="AI32" s="395"/>
      <c r="AJ32" s="395"/>
      <c r="AK32" s="395"/>
      <c r="AL32" s="395"/>
      <c r="AM32" s="395"/>
      <c r="AN32" s="395"/>
      <c r="AO32" s="395"/>
      <c r="AP32" s="395"/>
      <c r="AQ32" s="395"/>
      <c r="AR32" s="395"/>
      <c r="AS32" s="395"/>
      <c r="AT32" s="395"/>
      <c r="AU32" s="395"/>
      <c r="AV32" s="395"/>
      <c r="AW32" s="395"/>
      <c r="AX32" s="395"/>
      <c r="AY32" s="395"/>
      <c r="AZ32" s="395"/>
      <c r="BA32" s="395"/>
      <c r="BB32" s="395"/>
      <c r="BC32" s="395"/>
      <c r="BD32" s="395"/>
      <c r="BE32" s="395"/>
      <c r="BF32" s="395"/>
      <c r="BG32" s="395"/>
      <c r="BH32" s="395"/>
      <c r="BI32" s="395"/>
      <c r="BJ32" s="395"/>
      <c r="BK32" s="395"/>
      <c r="BL32" s="395"/>
      <c r="BM32" s="395"/>
      <c r="BN32" s="395"/>
      <c r="BO32" s="395"/>
      <c r="BP32" s="395"/>
      <c r="BQ32" s="395"/>
      <c r="BR32" s="395"/>
      <c r="BS32" s="395"/>
      <c r="BT32" s="395"/>
      <c r="BU32" s="395"/>
      <c r="BV32" s="395"/>
      <c r="BW32" s="395"/>
      <c r="BX32" s="395"/>
      <c r="BY32" s="395"/>
      <c r="BZ32" s="395"/>
      <c r="CA32" s="395"/>
      <c r="CB32" s="395"/>
      <c r="CC32" s="395"/>
      <c r="CD32" s="395"/>
      <c r="CE32" s="395"/>
      <c r="CF32" s="395"/>
      <c r="CG32" s="395"/>
      <c r="CH32" s="395"/>
      <c r="CI32" s="395"/>
      <c r="CJ32" s="395"/>
      <c r="CK32" s="395"/>
      <c r="CL32" s="395"/>
      <c r="CM32" s="395"/>
      <c r="CN32" s="395"/>
      <c r="CO32" s="395"/>
      <c r="CP32" s="395"/>
      <c r="CQ32" s="395"/>
      <c r="CR32" s="395"/>
      <c r="CS32" s="395"/>
      <c r="CT32" s="395"/>
      <c r="CU32" s="395"/>
      <c r="CV32" s="395"/>
      <c r="CW32" s="395"/>
      <c r="CX32" s="395"/>
      <c r="CY32" s="395"/>
      <c r="CZ32" s="395"/>
      <c r="DA32" s="395"/>
      <c r="DB32" s="395"/>
      <c r="DC32" s="395"/>
      <c r="DD32" s="395"/>
      <c r="DE32" s="395"/>
      <c r="DF32" s="395"/>
      <c r="DG32" s="395"/>
      <c r="DH32" s="395"/>
      <c r="DI32" s="395"/>
      <c r="DJ32" s="395"/>
      <c r="DK32" s="395"/>
      <c r="DL32" s="395"/>
      <c r="DM32" s="395"/>
      <c r="DN32" s="395"/>
      <c r="DO32" s="395"/>
      <c r="DP32" s="395"/>
      <c r="DQ32" s="395"/>
      <c r="DR32" s="395"/>
      <c r="DS32" s="395"/>
      <c r="DT32" s="395"/>
      <c r="DU32" s="395"/>
      <c r="DV32" s="395"/>
      <c r="DW32" s="395"/>
      <c r="DX32" s="395"/>
      <c r="DY32" s="395"/>
      <c r="DZ32" s="395"/>
      <c r="EA32" s="395"/>
      <c r="EB32" s="395"/>
      <c r="EC32" s="395"/>
      <c r="ED32" s="395"/>
      <c r="EE32" s="395"/>
      <c r="EF32" s="395"/>
      <c r="EG32" s="395"/>
      <c r="EH32" s="395"/>
      <c r="EI32" s="395"/>
      <c r="EJ32" s="395"/>
      <c r="EK32" s="395"/>
      <c r="EL32" s="395"/>
      <c r="EM32" s="395"/>
      <c r="EN32" s="395"/>
      <c r="EO32" s="395"/>
      <c r="EP32" s="395"/>
      <c r="EQ32" s="395"/>
      <c r="ER32" s="395"/>
      <c r="ES32" s="395"/>
      <c r="ET32" s="395"/>
      <c r="EU32" s="395"/>
      <c r="EV32" s="395"/>
      <c r="EW32" s="395"/>
      <c r="EX32" s="395"/>
      <c r="EY32" s="395"/>
      <c r="EZ32" s="395"/>
      <c r="FA32" s="395"/>
      <c r="FB32" s="395"/>
      <c r="FC32" s="395"/>
      <c r="FD32" s="395"/>
      <c r="FE32" s="395"/>
      <c r="FF32" s="395"/>
      <c r="FG32" s="395"/>
      <c r="FH32" s="395"/>
      <c r="FI32" s="395"/>
      <c r="FJ32" s="395"/>
      <c r="FK32" s="395"/>
      <c r="FL32" s="395"/>
      <c r="FM32" s="395"/>
      <c r="FN32" s="395"/>
      <c r="FO32" s="395"/>
      <c r="FP32" s="395"/>
      <c r="FQ32" s="395"/>
      <c r="FR32" s="395"/>
      <c r="FS32" s="395"/>
      <c r="FT32" s="395"/>
      <c r="FU32" s="395"/>
      <c r="FV32" s="395"/>
      <c r="FW32" s="395"/>
      <c r="FX32" s="395"/>
      <c r="FY32" s="395"/>
      <c r="FZ32" s="395"/>
      <c r="GA32" s="395"/>
      <c r="GB32" s="395"/>
      <c r="GC32" s="395"/>
      <c r="GD32" s="395"/>
      <c r="GE32" s="395"/>
      <c r="GF32" s="395"/>
      <c r="GG32" s="395"/>
      <c r="GH32" s="395"/>
      <c r="GI32" s="395"/>
      <c r="GJ32" s="395"/>
      <c r="GK32" s="395"/>
      <c r="GL32" s="395"/>
      <c r="GM32" s="395"/>
      <c r="GN32" s="395"/>
      <c r="GO32" s="395"/>
      <c r="GP32" s="395"/>
      <c r="GQ32" s="395"/>
      <c r="GR32" s="395"/>
      <c r="GS32" s="395"/>
      <c r="GT32" s="395"/>
      <c r="GU32" s="395"/>
      <c r="GV32" s="395"/>
      <c r="GW32" s="395"/>
      <c r="GX32" s="395"/>
      <c r="GY32" s="395"/>
      <c r="GZ32" s="395"/>
      <c r="HA32" s="395"/>
      <c r="HB32" s="395"/>
      <c r="HC32" s="395"/>
      <c r="HD32" s="395"/>
      <c r="HE32" s="395"/>
      <c r="HF32" s="395"/>
      <c r="HG32" s="395"/>
      <c r="HH32" s="395"/>
      <c r="HI32" s="395"/>
      <c r="HJ32" s="395"/>
      <c r="HK32" s="395"/>
      <c r="HL32" s="395"/>
      <c r="HM32" s="395"/>
      <c r="HN32" s="395"/>
      <c r="HO32" s="395"/>
      <c r="HP32" s="395"/>
      <c r="HQ32" s="395"/>
      <c r="HR32" s="395"/>
      <c r="HS32" s="395"/>
      <c r="HT32" s="395"/>
      <c r="HU32" s="395"/>
      <c r="HV32" s="395"/>
      <c r="HW32" s="395"/>
      <c r="HX32" s="395"/>
      <c r="HY32" s="395"/>
      <c r="HZ32" s="395"/>
      <c r="IA32" s="395"/>
      <c r="IB32" s="395"/>
      <c r="IC32" s="395"/>
      <c r="ID32" s="395"/>
      <c r="IE32" s="395"/>
      <c r="IF32" s="395"/>
      <c r="IG32" s="395"/>
      <c r="IH32" s="395"/>
      <c r="II32" s="395"/>
      <c r="IJ32" s="395"/>
      <c r="IK32" s="395"/>
      <c r="IL32" s="395"/>
      <c r="IM32" s="395"/>
      <c r="IN32" s="395"/>
      <c r="IO32" s="395"/>
      <c r="IP32" s="395"/>
      <c r="IQ32" s="395"/>
      <c r="IR32" s="395"/>
      <c r="IS32" s="395"/>
      <c r="IT32" s="395"/>
      <c r="IU32" s="395"/>
      <c r="IV32" s="395"/>
    </row>
    <row r="33" spans="1:256" s="212" customFormat="1" ht="40.5" x14ac:dyDescent="0.2">
      <c r="A33" s="25">
        <v>11</v>
      </c>
      <c r="B33" s="29" t="s">
        <v>309</v>
      </c>
      <c r="C33" s="27">
        <v>4.5</v>
      </c>
      <c r="D33" s="27">
        <v>1</v>
      </c>
      <c r="E33" s="27">
        <v>3</v>
      </c>
      <c r="F33" s="252">
        <f>SUM(F34)</f>
        <v>576000</v>
      </c>
      <c r="G33" s="252">
        <f>SUM(G34)</f>
        <v>576000</v>
      </c>
      <c r="H33" s="253">
        <f>SUM(H34)</f>
        <v>576000</v>
      </c>
      <c r="I33" s="252">
        <f>SUM(I34)</f>
        <v>576000</v>
      </c>
      <c r="J33" s="19" t="s">
        <v>268</v>
      </c>
    </row>
    <row r="34" spans="1:256" s="212" customFormat="1" ht="63" customHeight="1" x14ac:dyDescent="0.2">
      <c r="A34" s="25">
        <v>12</v>
      </c>
      <c r="B34" s="19" t="s">
        <v>384</v>
      </c>
      <c r="C34" s="19" t="s">
        <v>5</v>
      </c>
      <c r="D34" s="75">
        <v>1</v>
      </c>
      <c r="E34" s="75">
        <v>3</v>
      </c>
      <c r="F34" s="254">
        <v>576000</v>
      </c>
      <c r="G34" s="254">
        <v>576000</v>
      </c>
      <c r="H34" s="255">
        <v>576000</v>
      </c>
      <c r="I34" s="254">
        <v>576000</v>
      </c>
      <c r="J34" s="89" t="s">
        <v>268</v>
      </c>
    </row>
    <row r="35" spans="1:256" s="212" customFormat="1" ht="35.25" customHeight="1" x14ac:dyDescent="0.2">
      <c r="A35" s="25">
        <v>13</v>
      </c>
      <c r="B35" s="76" t="s">
        <v>385</v>
      </c>
      <c r="C35" s="75">
        <v>4.2</v>
      </c>
      <c r="D35" s="75">
        <v>1</v>
      </c>
      <c r="E35" s="75">
        <v>3</v>
      </c>
      <c r="F35" s="104">
        <v>1000000</v>
      </c>
      <c r="G35" s="104">
        <v>1000000</v>
      </c>
      <c r="H35" s="256">
        <v>1000000</v>
      </c>
      <c r="I35" s="104">
        <v>1000000</v>
      </c>
      <c r="J35" s="19" t="s">
        <v>268</v>
      </c>
    </row>
    <row r="36" spans="1:256" s="206" customFormat="1" ht="40.5" x14ac:dyDescent="0.2">
      <c r="A36" s="25">
        <v>14</v>
      </c>
      <c r="B36" s="29" t="s">
        <v>386</v>
      </c>
      <c r="C36" s="27">
        <v>4.2</v>
      </c>
      <c r="D36" s="75">
        <v>1</v>
      </c>
      <c r="E36" s="76"/>
      <c r="F36" s="257">
        <f>SUM(F37:F37)</f>
        <v>416000</v>
      </c>
      <c r="G36" s="257">
        <f>SUM(G37:G37)</f>
        <v>416000</v>
      </c>
      <c r="H36" s="258">
        <f>SUM(H37:H37)</f>
        <v>416000</v>
      </c>
      <c r="I36" s="257">
        <f>SUM(I37:I37)</f>
        <v>416000</v>
      </c>
      <c r="J36" s="89" t="s">
        <v>33</v>
      </c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spans="1:256" s="212" customFormat="1" ht="48" customHeight="1" x14ac:dyDescent="0.2">
      <c r="A37" s="25">
        <v>15</v>
      </c>
      <c r="B37" s="29" t="s">
        <v>306</v>
      </c>
      <c r="C37" s="27">
        <v>4.0999999999999996</v>
      </c>
      <c r="D37" s="27">
        <v>1</v>
      </c>
      <c r="E37" s="27">
        <v>3</v>
      </c>
      <c r="F37" s="242">
        <v>416000</v>
      </c>
      <c r="G37" s="242">
        <v>416000</v>
      </c>
      <c r="H37" s="238">
        <v>416000</v>
      </c>
      <c r="I37" s="242">
        <v>416000</v>
      </c>
      <c r="J37" s="19" t="s">
        <v>33</v>
      </c>
    </row>
    <row r="38" spans="1:256" s="212" customFormat="1" ht="35.25" customHeight="1" x14ac:dyDescent="0.2">
      <c r="A38" s="25">
        <v>16</v>
      </c>
      <c r="B38" s="261" t="s">
        <v>180</v>
      </c>
      <c r="C38" s="75">
        <v>4.2</v>
      </c>
      <c r="D38" s="75">
        <v>1</v>
      </c>
      <c r="E38" s="75">
        <v>3</v>
      </c>
      <c r="F38" s="254">
        <v>1000000</v>
      </c>
      <c r="G38" s="254">
        <v>1000000</v>
      </c>
      <c r="H38" s="254">
        <v>1000000</v>
      </c>
      <c r="I38" s="254">
        <v>1000000</v>
      </c>
      <c r="J38" s="19" t="s">
        <v>268</v>
      </c>
    </row>
    <row r="39" spans="1:256" s="212" customFormat="1" ht="45" customHeight="1" x14ac:dyDescent="0.2">
      <c r="A39" s="25">
        <v>17</v>
      </c>
      <c r="B39" s="112" t="s">
        <v>181</v>
      </c>
      <c r="C39" s="27">
        <v>4.5</v>
      </c>
      <c r="D39" s="75">
        <v>1</v>
      </c>
      <c r="E39" s="75">
        <v>3</v>
      </c>
      <c r="F39" s="103">
        <f>SUM(F40:F42)</f>
        <v>8500000</v>
      </c>
      <c r="G39" s="103">
        <f>SUM(G40:G42)</f>
        <v>8500000</v>
      </c>
      <c r="H39" s="140">
        <f>SUM(H40:H42)</f>
        <v>8500000</v>
      </c>
      <c r="I39" s="103">
        <f>SUM(I40:I42)</f>
        <v>8500000</v>
      </c>
      <c r="J39" s="19" t="s">
        <v>19</v>
      </c>
    </row>
    <row r="40" spans="1:256" s="212" customFormat="1" ht="31.5" customHeight="1" x14ac:dyDescent="0.2">
      <c r="A40" s="25">
        <v>18</v>
      </c>
      <c r="B40" s="112" t="s">
        <v>308</v>
      </c>
      <c r="C40" s="75">
        <v>4.3</v>
      </c>
      <c r="D40" s="75">
        <v>1</v>
      </c>
      <c r="E40" s="75">
        <v>3</v>
      </c>
      <c r="F40" s="103">
        <v>4500000</v>
      </c>
      <c r="G40" s="103">
        <v>4500000</v>
      </c>
      <c r="H40" s="140">
        <v>4500000</v>
      </c>
      <c r="I40" s="103">
        <v>4500000</v>
      </c>
      <c r="J40" s="19" t="s">
        <v>19</v>
      </c>
    </row>
    <row r="41" spans="1:256" s="212" customFormat="1" ht="40.5" x14ac:dyDescent="0.2">
      <c r="A41" s="25">
        <v>19</v>
      </c>
      <c r="B41" s="19" t="s">
        <v>307</v>
      </c>
      <c r="C41" s="75">
        <v>4.4000000000000004</v>
      </c>
      <c r="D41" s="27">
        <v>1</v>
      </c>
      <c r="E41" s="27">
        <v>3</v>
      </c>
      <c r="F41" s="111">
        <v>2000000</v>
      </c>
      <c r="G41" s="111">
        <v>2000000</v>
      </c>
      <c r="H41" s="15">
        <v>2000000</v>
      </c>
      <c r="I41" s="111">
        <v>2000000</v>
      </c>
      <c r="J41" s="19" t="s">
        <v>19</v>
      </c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  <c r="BM41" s="206"/>
      <c r="BN41" s="206"/>
      <c r="BO41" s="206"/>
      <c r="BP41" s="206"/>
      <c r="BQ41" s="206"/>
      <c r="BR41" s="206"/>
      <c r="BS41" s="206"/>
      <c r="BT41" s="206"/>
      <c r="BU41" s="206"/>
      <c r="BV41" s="206"/>
      <c r="BW41" s="206"/>
      <c r="BX41" s="206"/>
      <c r="BY41" s="206"/>
      <c r="BZ41" s="206"/>
      <c r="CA41" s="206"/>
      <c r="CB41" s="206"/>
      <c r="CC41" s="206"/>
      <c r="CD41" s="206"/>
      <c r="CE41" s="206"/>
      <c r="CF41" s="206"/>
      <c r="CG41" s="206"/>
      <c r="CH41" s="206"/>
      <c r="CI41" s="206"/>
      <c r="CJ41" s="206"/>
      <c r="CK41" s="206"/>
      <c r="CL41" s="206"/>
      <c r="CM41" s="206"/>
      <c r="CN41" s="206"/>
      <c r="CO41" s="206"/>
      <c r="CP41" s="206"/>
      <c r="CQ41" s="206"/>
      <c r="CR41" s="206"/>
      <c r="CS41" s="206"/>
      <c r="CT41" s="206"/>
      <c r="CU41" s="206"/>
      <c r="CV41" s="206"/>
      <c r="CW41" s="206"/>
      <c r="CX41" s="206"/>
      <c r="CY41" s="206"/>
      <c r="CZ41" s="206"/>
      <c r="DA41" s="206"/>
      <c r="DB41" s="206"/>
      <c r="DC41" s="206"/>
      <c r="DD41" s="206"/>
      <c r="DE41" s="206"/>
      <c r="DF41" s="206"/>
      <c r="DG41" s="206"/>
      <c r="DH41" s="206"/>
      <c r="DI41" s="206"/>
      <c r="DJ41" s="206"/>
      <c r="DK41" s="206"/>
      <c r="DL41" s="206"/>
      <c r="DM41" s="206"/>
      <c r="DN41" s="206"/>
      <c r="DO41" s="206"/>
      <c r="DP41" s="206"/>
      <c r="DQ41" s="206"/>
      <c r="DR41" s="206"/>
      <c r="DS41" s="206"/>
      <c r="DT41" s="206"/>
      <c r="DU41" s="206"/>
      <c r="DV41" s="206"/>
      <c r="DW41" s="206"/>
      <c r="DX41" s="206"/>
      <c r="DY41" s="206"/>
      <c r="DZ41" s="206"/>
      <c r="EA41" s="206"/>
      <c r="EB41" s="206"/>
      <c r="EC41" s="206"/>
      <c r="ED41" s="206"/>
      <c r="EE41" s="206"/>
      <c r="EF41" s="206"/>
      <c r="EG41" s="206"/>
      <c r="EH41" s="206"/>
      <c r="EI41" s="206"/>
      <c r="EJ41" s="206"/>
      <c r="EK41" s="206"/>
      <c r="EL41" s="206"/>
      <c r="EM41" s="206"/>
      <c r="EN41" s="206"/>
      <c r="EO41" s="206"/>
      <c r="EP41" s="206"/>
      <c r="EQ41" s="206"/>
      <c r="ER41" s="206"/>
      <c r="ES41" s="206"/>
      <c r="ET41" s="206"/>
      <c r="EU41" s="206"/>
      <c r="EV41" s="206"/>
      <c r="EW41" s="206"/>
      <c r="EX41" s="206"/>
      <c r="EY41" s="206"/>
      <c r="EZ41" s="206"/>
      <c r="FA41" s="206"/>
      <c r="FB41" s="206"/>
      <c r="FC41" s="206"/>
      <c r="FD41" s="206"/>
      <c r="FE41" s="206"/>
      <c r="FF41" s="206"/>
      <c r="FG41" s="206"/>
      <c r="FH41" s="206"/>
      <c r="FI41" s="206"/>
      <c r="FJ41" s="206"/>
      <c r="FK41" s="206"/>
      <c r="FL41" s="206"/>
      <c r="FM41" s="206"/>
      <c r="FN41" s="206"/>
      <c r="FO41" s="206"/>
      <c r="FP41" s="206"/>
      <c r="FQ41" s="206"/>
      <c r="FR41" s="206"/>
      <c r="FS41" s="206"/>
      <c r="FT41" s="206"/>
      <c r="FU41" s="206"/>
      <c r="FV41" s="206"/>
      <c r="FW41" s="206"/>
      <c r="FX41" s="206"/>
      <c r="FY41" s="206"/>
      <c r="FZ41" s="206"/>
      <c r="GA41" s="206"/>
      <c r="GB41" s="206"/>
      <c r="GC41" s="206"/>
      <c r="GD41" s="206"/>
      <c r="GE41" s="206"/>
      <c r="GF41" s="206"/>
      <c r="GG41" s="206"/>
      <c r="GH41" s="206"/>
      <c r="GI41" s="206"/>
      <c r="GJ41" s="206"/>
      <c r="GK41" s="206"/>
      <c r="GL41" s="206"/>
      <c r="GM41" s="206"/>
      <c r="GN41" s="206"/>
      <c r="GO41" s="206"/>
      <c r="GP41" s="206"/>
      <c r="GQ41" s="206"/>
      <c r="GR41" s="206"/>
      <c r="GS41" s="206"/>
      <c r="GT41" s="206"/>
      <c r="GU41" s="206"/>
      <c r="GV41" s="206"/>
      <c r="GW41" s="206"/>
      <c r="GX41" s="206"/>
      <c r="GY41" s="206"/>
      <c r="GZ41" s="206"/>
      <c r="HA41" s="206"/>
      <c r="HB41" s="206"/>
      <c r="HC41" s="206"/>
      <c r="HD41" s="206"/>
      <c r="HE41" s="206"/>
      <c r="HF41" s="206"/>
      <c r="HG41" s="206"/>
      <c r="HH41" s="206"/>
      <c r="HI41" s="206"/>
      <c r="HJ41" s="206"/>
      <c r="HK41" s="206"/>
      <c r="HL41" s="206"/>
      <c r="HM41" s="206"/>
      <c r="HN41" s="206"/>
      <c r="HO41" s="206"/>
      <c r="HP41" s="206"/>
      <c r="HQ41" s="206"/>
      <c r="HR41" s="206"/>
      <c r="HS41" s="206"/>
      <c r="HT41" s="206"/>
      <c r="HU41" s="206"/>
      <c r="HV41" s="206"/>
      <c r="HW41" s="206"/>
      <c r="HX41" s="206"/>
      <c r="HY41" s="206"/>
      <c r="HZ41" s="206"/>
      <c r="IA41" s="206"/>
      <c r="IB41" s="206"/>
      <c r="IC41" s="206"/>
      <c r="ID41" s="206"/>
      <c r="IE41" s="206"/>
      <c r="IF41" s="206"/>
      <c r="IG41" s="206"/>
      <c r="IH41" s="206"/>
      <c r="II41" s="206"/>
      <c r="IJ41" s="206"/>
      <c r="IK41" s="206"/>
      <c r="IL41" s="206"/>
      <c r="IM41" s="206"/>
      <c r="IN41" s="206"/>
      <c r="IO41" s="206"/>
      <c r="IP41" s="206"/>
      <c r="IQ41" s="206"/>
      <c r="IR41" s="206"/>
      <c r="IS41" s="206"/>
      <c r="IT41" s="206"/>
      <c r="IU41" s="206"/>
      <c r="IV41" s="206"/>
    </row>
    <row r="42" spans="1:256" s="212" customFormat="1" ht="27.75" customHeight="1" x14ac:dyDescent="0.2">
      <c r="A42" s="25">
        <v>20</v>
      </c>
      <c r="B42" s="19" t="s">
        <v>36</v>
      </c>
      <c r="C42" s="75">
        <v>4.4000000000000004</v>
      </c>
      <c r="D42" s="27">
        <v>1</v>
      </c>
      <c r="E42" s="27">
        <v>3</v>
      </c>
      <c r="F42" s="111">
        <v>2000000</v>
      </c>
      <c r="G42" s="111">
        <v>2000000</v>
      </c>
      <c r="H42" s="15">
        <v>2000000</v>
      </c>
      <c r="I42" s="111">
        <v>2000000</v>
      </c>
      <c r="J42" s="19" t="s">
        <v>19</v>
      </c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6"/>
      <c r="BC42" s="206"/>
      <c r="BD42" s="206"/>
      <c r="BE42" s="206"/>
      <c r="BF42" s="206"/>
      <c r="BG42" s="206"/>
      <c r="BH42" s="206"/>
      <c r="BI42" s="206"/>
      <c r="BJ42" s="206"/>
      <c r="BK42" s="206"/>
      <c r="BL42" s="206"/>
      <c r="BM42" s="206"/>
      <c r="BN42" s="206"/>
      <c r="BO42" s="206"/>
      <c r="BP42" s="206"/>
      <c r="BQ42" s="206"/>
      <c r="BR42" s="206"/>
      <c r="BS42" s="206"/>
      <c r="BT42" s="206"/>
      <c r="BU42" s="206"/>
      <c r="BV42" s="206"/>
      <c r="BW42" s="206"/>
      <c r="BX42" s="206"/>
      <c r="BY42" s="206"/>
      <c r="BZ42" s="206"/>
      <c r="CA42" s="206"/>
      <c r="CB42" s="206"/>
      <c r="CC42" s="206"/>
      <c r="CD42" s="206"/>
      <c r="CE42" s="206"/>
      <c r="CF42" s="206"/>
      <c r="CG42" s="206"/>
      <c r="CH42" s="206"/>
      <c r="CI42" s="206"/>
      <c r="CJ42" s="206"/>
      <c r="CK42" s="206"/>
      <c r="CL42" s="206"/>
      <c r="CM42" s="206"/>
      <c r="CN42" s="206"/>
      <c r="CO42" s="206"/>
      <c r="CP42" s="206"/>
      <c r="CQ42" s="206"/>
      <c r="CR42" s="206"/>
      <c r="CS42" s="206"/>
      <c r="CT42" s="206"/>
      <c r="CU42" s="206"/>
      <c r="CV42" s="206"/>
      <c r="CW42" s="206"/>
      <c r="CX42" s="206"/>
      <c r="CY42" s="206"/>
      <c r="CZ42" s="206"/>
      <c r="DA42" s="206"/>
      <c r="DB42" s="206"/>
      <c r="DC42" s="206"/>
      <c r="DD42" s="206"/>
      <c r="DE42" s="206"/>
      <c r="DF42" s="206"/>
      <c r="DG42" s="206"/>
      <c r="DH42" s="206"/>
      <c r="DI42" s="206"/>
      <c r="DJ42" s="206"/>
      <c r="DK42" s="206"/>
      <c r="DL42" s="206"/>
      <c r="DM42" s="206"/>
      <c r="DN42" s="206"/>
      <c r="DO42" s="206"/>
      <c r="DP42" s="206"/>
      <c r="DQ42" s="206"/>
      <c r="DR42" s="206"/>
      <c r="DS42" s="206"/>
      <c r="DT42" s="206"/>
      <c r="DU42" s="206"/>
      <c r="DV42" s="206"/>
      <c r="DW42" s="206"/>
      <c r="DX42" s="206"/>
      <c r="DY42" s="206"/>
      <c r="DZ42" s="206"/>
      <c r="EA42" s="206"/>
      <c r="EB42" s="206"/>
      <c r="EC42" s="206"/>
      <c r="ED42" s="206"/>
      <c r="EE42" s="206"/>
      <c r="EF42" s="206"/>
      <c r="EG42" s="206"/>
      <c r="EH42" s="206"/>
      <c r="EI42" s="206"/>
      <c r="EJ42" s="206"/>
      <c r="EK42" s="206"/>
      <c r="EL42" s="206"/>
      <c r="EM42" s="206"/>
      <c r="EN42" s="206"/>
      <c r="EO42" s="206"/>
      <c r="EP42" s="206"/>
      <c r="EQ42" s="206"/>
      <c r="ER42" s="206"/>
      <c r="ES42" s="206"/>
      <c r="ET42" s="206"/>
      <c r="EU42" s="206"/>
      <c r="EV42" s="206"/>
      <c r="EW42" s="206"/>
      <c r="EX42" s="206"/>
      <c r="EY42" s="206"/>
      <c r="EZ42" s="206"/>
      <c r="FA42" s="206"/>
      <c r="FB42" s="206"/>
      <c r="FC42" s="206"/>
      <c r="FD42" s="206"/>
      <c r="FE42" s="206"/>
      <c r="FF42" s="206"/>
      <c r="FG42" s="206"/>
      <c r="FH42" s="206"/>
      <c r="FI42" s="206"/>
      <c r="FJ42" s="206"/>
      <c r="FK42" s="206"/>
      <c r="FL42" s="206"/>
      <c r="FM42" s="206"/>
      <c r="FN42" s="206"/>
      <c r="FO42" s="206"/>
      <c r="FP42" s="206"/>
      <c r="FQ42" s="206"/>
      <c r="FR42" s="206"/>
      <c r="FS42" s="206"/>
      <c r="FT42" s="206"/>
      <c r="FU42" s="206"/>
      <c r="FV42" s="206"/>
      <c r="FW42" s="206"/>
      <c r="FX42" s="206"/>
      <c r="FY42" s="206"/>
      <c r="FZ42" s="206"/>
      <c r="GA42" s="206"/>
      <c r="GB42" s="206"/>
      <c r="GC42" s="206"/>
      <c r="GD42" s="206"/>
      <c r="GE42" s="206"/>
      <c r="GF42" s="206"/>
      <c r="GG42" s="206"/>
      <c r="GH42" s="206"/>
      <c r="GI42" s="206"/>
      <c r="GJ42" s="206"/>
      <c r="GK42" s="206"/>
      <c r="GL42" s="206"/>
      <c r="GM42" s="206"/>
      <c r="GN42" s="206"/>
      <c r="GO42" s="206"/>
      <c r="GP42" s="206"/>
      <c r="GQ42" s="206"/>
      <c r="GR42" s="206"/>
      <c r="GS42" s="206"/>
      <c r="GT42" s="206"/>
      <c r="GU42" s="206"/>
      <c r="GV42" s="206"/>
      <c r="GW42" s="206"/>
      <c r="GX42" s="206"/>
      <c r="GY42" s="206"/>
      <c r="GZ42" s="206"/>
      <c r="HA42" s="206"/>
      <c r="HB42" s="206"/>
      <c r="HC42" s="206"/>
      <c r="HD42" s="206"/>
      <c r="HE42" s="206"/>
      <c r="HF42" s="206"/>
      <c r="HG42" s="206"/>
      <c r="HH42" s="206"/>
      <c r="HI42" s="206"/>
      <c r="HJ42" s="206"/>
      <c r="HK42" s="206"/>
      <c r="HL42" s="206"/>
      <c r="HM42" s="206"/>
      <c r="HN42" s="206"/>
      <c r="HO42" s="206"/>
      <c r="HP42" s="206"/>
      <c r="HQ42" s="206"/>
      <c r="HR42" s="206"/>
      <c r="HS42" s="206"/>
      <c r="HT42" s="206"/>
      <c r="HU42" s="206"/>
      <c r="HV42" s="206"/>
      <c r="HW42" s="206"/>
      <c r="HX42" s="206"/>
      <c r="HY42" s="206"/>
      <c r="HZ42" s="206"/>
      <c r="IA42" s="206"/>
      <c r="IB42" s="206"/>
      <c r="IC42" s="206"/>
      <c r="ID42" s="206"/>
      <c r="IE42" s="206"/>
      <c r="IF42" s="206"/>
      <c r="IG42" s="206"/>
      <c r="IH42" s="206"/>
      <c r="II42" s="206"/>
      <c r="IJ42" s="206"/>
      <c r="IK42" s="206"/>
      <c r="IL42" s="206"/>
      <c r="IM42" s="206"/>
      <c r="IN42" s="206"/>
      <c r="IO42" s="206"/>
      <c r="IP42" s="206"/>
      <c r="IQ42" s="206"/>
      <c r="IR42" s="206"/>
      <c r="IS42" s="206"/>
      <c r="IT42" s="206"/>
      <c r="IU42" s="206"/>
      <c r="IV42" s="206"/>
    </row>
    <row r="43" spans="1:256" s="396" customFormat="1" x14ac:dyDescent="0.2">
      <c r="A43" s="388"/>
      <c r="B43" s="796" t="s">
        <v>3</v>
      </c>
      <c r="C43" s="796"/>
      <c r="D43" s="796"/>
      <c r="E43" s="796"/>
      <c r="F43" s="796" t="s">
        <v>4</v>
      </c>
      <c r="G43" s="796"/>
      <c r="H43" s="796"/>
      <c r="I43" s="796"/>
      <c r="J43" s="832"/>
      <c r="K43" s="395"/>
      <c r="L43" s="395"/>
      <c r="M43" s="395"/>
      <c r="N43" s="395"/>
      <c r="O43" s="395"/>
      <c r="P43" s="395"/>
      <c r="Q43" s="395"/>
      <c r="R43" s="395"/>
      <c r="S43" s="395"/>
      <c r="T43" s="395"/>
      <c r="U43" s="395"/>
      <c r="V43" s="395"/>
      <c r="W43" s="395"/>
      <c r="X43" s="395"/>
      <c r="Y43" s="395"/>
      <c r="Z43" s="395"/>
      <c r="AA43" s="395"/>
      <c r="AB43" s="395"/>
      <c r="AC43" s="395"/>
      <c r="AD43" s="395"/>
      <c r="AE43" s="395"/>
      <c r="AF43" s="395"/>
      <c r="AG43" s="395"/>
      <c r="AH43" s="395"/>
      <c r="AI43" s="395"/>
      <c r="AJ43" s="395"/>
      <c r="AK43" s="395"/>
      <c r="AL43" s="395"/>
      <c r="AM43" s="395"/>
      <c r="AN43" s="395"/>
      <c r="AO43" s="395"/>
      <c r="AP43" s="395"/>
      <c r="AQ43" s="395"/>
      <c r="AR43" s="395"/>
      <c r="AS43" s="395"/>
      <c r="AT43" s="395"/>
      <c r="AU43" s="395"/>
      <c r="AV43" s="395"/>
      <c r="AW43" s="395"/>
      <c r="AX43" s="395"/>
      <c r="AY43" s="395"/>
      <c r="AZ43" s="395"/>
      <c r="BA43" s="395"/>
      <c r="BB43" s="395"/>
      <c r="BC43" s="395"/>
      <c r="BD43" s="395"/>
      <c r="BE43" s="395"/>
      <c r="BF43" s="395"/>
      <c r="BG43" s="395"/>
      <c r="BH43" s="395"/>
      <c r="BI43" s="395"/>
      <c r="BJ43" s="395"/>
      <c r="BK43" s="395"/>
      <c r="BL43" s="395"/>
      <c r="BM43" s="395"/>
      <c r="BN43" s="395"/>
      <c r="BO43" s="395"/>
      <c r="BP43" s="395"/>
      <c r="BQ43" s="395"/>
      <c r="BR43" s="395"/>
      <c r="BS43" s="395"/>
      <c r="BT43" s="395"/>
      <c r="BU43" s="395"/>
      <c r="BV43" s="395"/>
      <c r="BW43" s="395"/>
      <c r="BX43" s="395"/>
      <c r="BY43" s="395"/>
      <c r="BZ43" s="395"/>
      <c r="CA43" s="395"/>
      <c r="CB43" s="395"/>
      <c r="CC43" s="395"/>
      <c r="CD43" s="395"/>
      <c r="CE43" s="395"/>
      <c r="CF43" s="395"/>
      <c r="CG43" s="395"/>
      <c r="CH43" s="395"/>
      <c r="CI43" s="395"/>
      <c r="CJ43" s="395"/>
      <c r="CK43" s="395"/>
      <c r="CL43" s="395"/>
      <c r="CM43" s="395"/>
      <c r="CN43" s="395"/>
      <c r="CO43" s="395"/>
      <c r="CP43" s="395"/>
      <c r="CQ43" s="395"/>
      <c r="CR43" s="395"/>
      <c r="CS43" s="395"/>
      <c r="CT43" s="395"/>
      <c r="CU43" s="395"/>
      <c r="CV43" s="395"/>
      <c r="CW43" s="395"/>
      <c r="CX43" s="395"/>
      <c r="CY43" s="395"/>
      <c r="CZ43" s="395"/>
      <c r="DA43" s="395"/>
      <c r="DB43" s="395"/>
      <c r="DC43" s="395"/>
      <c r="DD43" s="395"/>
      <c r="DE43" s="395"/>
      <c r="DF43" s="395"/>
      <c r="DG43" s="395"/>
      <c r="DH43" s="395"/>
      <c r="DI43" s="395"/>
      <c r="DJ43" s="395"/>
      <c r="DK43" s="395"/>
      <c r="DL43" s="395"/>
      <c r="DM43" s="395"/>
      <c r="DN43" s="395"/>
      <c r="DO43" s="395"/>
      <c r="DP43" s="395"/>
      <c r="DQ43" s="395"/>
      <c r="DR43" s="395"/>
      <c r="DS43" s="395"/>
      <c r="DT43" s="395"/>
      <c r="DU43" s="395"/>
      <c r="DV43" s="395"/>
      <c r="DW43" s="395"/>
      <c r="DX43" s="395"/>
      <c r="DY43" s="395"/>
      <c r="DZ43" s="395"/>
      <c r="EA43" s="395"/>
      <c r="EB43" s="395"/>
      <c r="EC43" s="395"/>
      <c r="ED43" s="395"/>
      <c r="EE43" s="395"/>
      <c r="EF43" s="395"/>
      <c r="EG43" s="395"/>
      <c r="EH43" s="395"/>
      <c r="EI43" s="395"/>
      <c r="EJ43" s="395"/>
      <c r="EK43" s="395"/>
      <c r="EL43" s="395"/>
      <c r="EM43" s="395"/>
      <c r="EN43" s="395"/>
      <c r="EO43" s="395"/>
      <c r="EP43" s="395"/>
      <c r="EQ43" s="395"/>
      <c r="ER43" s="395"/>
      <c r="ES43" s="395"/>
      <c r="ET43" s="395"/>
      <c r="EU43" s="395"/>
      <c r="EV43" s="395"/>
      <c r="EW43" s="395"/>
      <c r="EX43" s="395"/>
      <c r="EY43" s="395"/>
      <c r="EZ43" s="395"/>
      <c r="FA43" s="395"/>
      <c r="FB43" s="395"/>
      <c r="FC43" s="395"/>
      <c r="FD43" s="395"/>
      <c r="FE43" s="395"/>
      <c r="FF43" s="395"/>
      <c r="FG43" s="395"/>
      <c r="FH43" s="395"/>
      <c r="FI43" s="395"/>
      <c r="FJ43" s="395"/>
      <c r="FK43" s="395"/>
      <c r="FL43" s="395"/>
      <c r="FM43" s="395"/>
      <c r="FN43" s="395"/>
      <c r="FO43" s="395"/>
      <c r="FP43" s="395"/>
      <c r="FQ43" s="395"/>
      <c r="FR43" s="395"/>
      <c r="FS43" s="395"/>
      <c r="FT43" s="395"/>
      <c r="FU43" s="395"/>
      <c r="FV43" s="395"/>
      <c r="FW43" s="395"/>
      <c r="FX43" s="395"/>
      <c r="FY43" s="395"/>
      <c r="FZ43" s="395"/>
      <c r="GA43" s="395"/>
      <c r="GB43" s="395"/>
      <c r="GC43" s="395"/>
      <c r="GD43" s="395"/>
      <c r="GE43" s="395"/>
      <c r="GF43" s="395"/>
      <c r="GG43" s="395"/>
      <c r="GH43" s="395"/>
      <c r="GI43" s="395"/>
      <c r="GJ43" s="395"/>
      <c r="GK43" s="395"/>
      <c r="GL43" s="395"/>
      <c r="GM43" s="395"/>
      <c r="GN43" s="395"/>
      <c r="GO43" s="395"/>
      <c r="GP43" s="395"/>
      <c r="GQ43" s="395"/>
      <c r="GR43" s="395"/>
      <c r="GS43" s="395"/>
      <c r="GT43" s="395"/>
      <c r="GU43" s="395"/>
      <c r="GV43" s="395"/>
      <c r="GW43" s="395"/>
      <c r="GX43" s="395"/>
      <c r="GY43" s="395"/>
      <c r="GZ43" s="395"/>
      <c r="HA43" s="395"/>
      <c r="HB43" s="395"/>
      <c r="HC43" s="395"/>
      <c r="HD43" s="395"/>
      <c r="HE43" s="395"/>
      <c r="HF43" s="395"/>
      <c r="HG43" s="395"/>
      <c r="HH43" s="395"/>
      <c r="HI43" s="395"/>
      <c r="HJ43" s="395"/>
      <c r="HK43" s="395"/>
      <c r="HL43" s="395"/>
      <c r="HM43" s="395"/>
      <c r="HN43" s="395"/>
      <c r="HO43" s="395"/>
      <c r="HP43" s="395"/>
      <c r="HQ43" s="395"/>
      <c r="HR43" s="395"/>
      <c r="HS43" s="395"/>
      <c r="HT43" s="395"/>
      <c r="HU43" s="395"/>
      <c r="HV43" s="395"/>
      <c r="HW43" s="395"/>
      <c r="HX43" s="395"/>
      <c r="HY43" s="395"/>
      <c r="HZ43" s="395"/>
      <c r="IA43" s="395"/>
      <c r="IB43" s="395"/>
      <c r="IC43" s="395"/>
      <c r="ID43" s="395"/>
      <c r="IE43" s="395"/>
      <c r="IF43" s="395"/>
      <c r="IG43" s="395"/>
      <c r="IH43" s="395"/>
      <c r="II43" s="395"/>
      <c r="IJ43" s="395"/>
      <c r="IK43" s="395"/>
      <c r="IL43" s="395"/>
      <c r="IM43" s="395"/>
      <c r="IN43" s="395"/>
      <c r="IO43" s="395"/>
      <c r="IP43" s="395"/>
      <c r="IQ43" s="395"/>
      <c r="IR43" s="395"/>
      <c r="IS43" s="395"/>
      <c r="IT43" s="395"/>
      <c r="IU43" s="395"/>
      <c r="IV43" s="395"/>
    </row>
    <row r="44" spans="1:256" s="396" customFormat="1" ht="21" customHeight="1" x14ac:dyDescent="0.2">
      <c r="A44" s="398" t="s">
        <v>152</v>
      </c>
      <c r="B44" s="796"/>
      <c r="C44" s="796"/>
      <c r="D44" s="796"/>
      <c r="E44" s="796"/>
      <c r="F44" s="796"/>
      <c r="G44" s="796"/>
      <c r="H44" s="796"/>
      <c r="I44" s="796"/>
      <c r="J44" s="832"/>
      <c r="K44" s="395"/>
      <c r="L44" s="395"/>
      <c r="M44" s="395"/>
      <c r="N44" s="395"/>
      <c r="O44" s="395"/>
      <c r="P44" s="395"/>
      <c r="Q44" s="395"/>
      <c r="R44" s="395"/>
      <c r="S44" s="395"/>
      <c r="T44" s="395"/>
      <c r="U44" s="395"/>
      <c r="V44" s="395"/>
      <c r="W44" s="395"/>
      <c r="X44" s="395"/>
      <c r="Y44" s="395"/>
      <c r="Z44" s="395"/>
      <c r="AA44" s="395"/>
      <c r="AB44" s="395"/>
      <c r="AC44" s="395"/>
      <c r="AD44" s="395"/>
      <c r="AE44" s="395"/>
      <c r="AF44" s="395"/>
      <c r="AG44" s="395"/>
      <c r="AH44" s="395"/>
      <c r="AI44" s="395"/>
      <c r="AJ44" s="395"/>
      <c r="AK44" s="395"/>
      <c r="AL44" s="395"/>
      <c r="AM44" s="395"/>
      <c r="AN44" s="395"/>
      <c r="AO44" s="395"/>
      <c r="AP44" s="395"/>
      <c r="AQ44" s="395"/>
      <c r="AR44" s="395"/>
      <c r="AS44" s="395"/>
      <c r="AT44" s="395"/>
      <c r="AU44" s="395"/>
      <c r="AV44" s="395"/>
      <c r="AW44" s="395"/>
      <c r="AX44" s="395"/>
      <c r="AY44" s="395"/>
      <c r="AZ44" s="395"/>
      <c r="BA44" s="395"/>
      <c r="BB44" s="395"/>
      <c r="BC44" s="395"/>
      <c r="BD44" s="395"/>
      <c r="BE44" s="395"/>
      <c r="BF44" s="395"/>
      <c r="BG44" s="395"/>
      <c r="BH44" s="395"/>
      <c r="BI44" s="395"/>
      <c r="BJ44" s="395"/>
      <c r="BK44" s="395"/>
      <c r="BL44" s="395"/>
      <c r="BM44" s="395"/>
      <c r="BN44" s="395"/>
      <c r="BO44" s="395"/>
      <c r="BP44" s="395"/>
      <c r="BQ44" s="395"/>
      <c r="BR44" s="395"/>
      <c r="BS44" s="395"/>
      <c r="BT44" s="395"/>
      <c r="BU44" s="395"/>
      <c r="BV44" s="395"/>
      <c r="BW44" s="395"/>
      <c r="BX44" s="395"/>
      <c r="BY44" s="395"/>
      <c r="BZ44" s="395"/>
      <c r="CA44" s="395"/>
      <c r="CB44" s="395"/>
      <c r="CC44" s="395"/>
      <c r="CD44" s="395"/>
      <c r="CE44" s="395"/>
      <c r="CF44" s="395"/>
      <c r="CG44" s="395"/>
      <c r="CH44" s="395"/>
      <c r="CI44" s="395"/>
      <c r="CJ44" s="395"/>
      <c r="CK44" s="395"/>
      <c r="CL44" s="395"/>
      <c r="CM44" s="395"/>
      <c r="CN44" s="395"/>
      <c r="CO44" s="395"/>
      <c r="CP44" s="395"/>
      <c r="CQ44" s="395"/>
      <c r="CR44" s="395"/>
      <c r="CS44" s="395"/>
      <c r="CT44" s="395"/>
      <c r="CU44" s="395"/>
      <c r="CV44" s="395"/>
      <c r="CW44" s="395"/>
      <c r="CX44" s="395"/>
      <c r="CY44" s="395"/>
      <c r="CZ44" s="395"/>
      <c r="DA44" s="395"/>
      <c r="DB44" s="395"/>
      <c r="DC44" s="395"/>
      <c r="DD44" s="395"/>
      <c r="DE44" s="395"/>
      <c r="DF44" s="395"/>
      <c r="DG44" s="395"/>
      <c r="DH44" s="395"/>
      <c r="DI44" s="395"/>
      <c r="DJ44" s="395"/>
      <c r="DK44" s="395"/>
      <c r="DL44" s="395"/>
      <c r="DM44" s="395"/>
      <c r="DN44" s="395"/>
      <c r="DO44" s="395"/>
      <c r="DP44" s="395"/>
      <c r="DQ44" s="395"/>
      <c r="DR44" s="395"/>
      <c r="DS44" s="395"/>
      <c r="DT44" s="395"/>
      <c r="DU44" s="395"/>
      <c r="DV44" s="395"/>
      <c r="DW44" s="395"/>
      <c r="DX44" s="395"/>
      <c r="DY44" s="395"/>
      <c r="DZ44" s="395"/>
      <c r="EA44" s="395"/>
      <c r="EB44" s="395"/>
      <c r="EC44" s="395"/>
      <c r="ED44" s="395"/>
      <c r="EE44" s="395"/>
      <c r="EF44" s="395"/>
      <c r="EG44" s="395"/>
      <c r="EH44" s="395"/>
      <c r="EI44" s="395"/>
      <c r="EJ44" s="395"/>
      <c r="EK44" s="395"/>
      <c r="EL44" s="395"/>
      <c r="EM44" s="395"/>
      <c r="EN44" s="395"/>
      <c r="EO44" s="395"/>
      <c r="EP44" s="395"/>
      <c r="EQ44" s="395"/>
      <c r="ER44" s="395"/>
      <c r="ES44" s="395"/>
      <c r="ET44" s="395"/>
      <c r="EU44" s="395"/>
      <c r="EV44" s="395"/>
      <c r="EW44" s="395"/>
      <c r="EX44" s="395"/>
      <c r="EY44" s="395"/>
      <c r="EZ44" s="395"/>
      <c r="FA44" s="395"/>
      <c r="FB44" s="395"/>
      <c r="FC44" s="395"/>
      <c r="FD44" s="395"/>
      <c r="FE44" s="395"/>
      <c r="FF44" s="395"/>
      <c r="FG44" s="395"/>
      <c r="FH44" s="395"/>
      <c r="FI44" s="395"/>
      <c r="FJ44" s="395"/>
      <c r="FK44" s="395"/>
      <c r="FL44" s="395"/>
      <c r="FM44" s="395"/>
      <c r="FN44" s="395"/>
      <c r="FO44" s="395"/>
      <c r="FP44" s="395"/>
      <c r="FQ44" s="395"/>
      <c r="FR44" s="395"/>
      <c r="FS44" s="395"/>
      <c r="FT44" s="395"/>
      <c r="FU44" s="395"/>
      <c r="FV44" s="395"/>
      <c r="FW44" s="395"/>
      <c r="FX44" s="395"/>
      <c r="FY44" s="395"/>
      <c r="FZ44" s="395"/>
      <c r="GA44" s="395"/>
      <c r="GB44" s="395"/>
      <c r="GC44" s="395"/>
      <c r="GD44" s="395"/>
      <c r="GE44" s="395"/>
      <c r="GF44" s="395"/>
      <c r="GG44" s="395"/>
      <c r="GH44" s="395"/>
      <c r="GI44" s="395"/>
      <c r="GJ44" s="395"/>
      <c r="GK44" s="395"/>
      <c r="GL44" s="395"/>
      <c r="GM44" s="395"/>
      <c r="GN44" s="395"/>
      <c r="GO44" s="395"/>
      <c r="GP44" s="395"/>
      <c r="GQ44" s="395"/>
      <c r="GR44" s="395"/>
      <c r="GS44" s="395"/>
      <c r="GT44" s="395"/>
      <c r="GU44" s="395"/>
      <c r="GV44" s="395"/>
      <c r="GW44" s="395"/>
      <c r="GX44" s="395"/>
      <c r="GY44" s="395"/>
      <c r="GZ44" s="395"/>
      <c r="HA44" s="395"/>
      <c r="HB44" s="395"/>
      <c r="HC44" s="395"/>
      <c r="HD44" s="395"/>
      <c r="HE44" s="395"/>
      <c r="HF44" s="395"/>
      <c r="HG44" s="395"/>
      <c r="HH44" s="395"/>
      <c r="HI44" s="395"/>
      <c r="HJ44" s="395"/>
      <c r="HK44" s="395"/>
      <c r="HL44" s="395"/>
      <c r="HM44" s="395"/>
      <c r="HN44" s="395"/>
      <c r="HO44" s="395"/>
      <c r="HP44" s="395"/>
      <c r="HQ44" s="395"/>
      <c r="HR44" s="395"/>
      <c r="HS44" s="395"/>
      <c r="HT44" s="395"/>
      <c r="HU44" s="395"/>
      <c r="HV44" s="395"/>
      <c r="HW44" s="395"/>
      <c r="HX44" s="395"/>
      <c r="HY44" s="395"/>
      <c r="HZ44" s="395"/>
      <c r="IA44" s="395"/>
      <c r="IB44" s="395"/>
      <c r="IC44" s="395"/>
      <c r="ID44" s="395"/>
      <c r="IE44" s="395"/>
      <c r="IF44" s="395"/>
      <c r="IG44" s="395"/>
      <c r="IH44" s="395"/>
      <c r="II44" s="395"/>
      <c r="IJ44" s="395"/>
      <c r="IK44" s="395"/>
      <c r="IL44" s="395"/>
      <c r="IM44" s="395"/>
      <c r="IN44" s="395"/>
      <c r="IO44" s="395"/>
      <c r="IP44" s="395"/>
      <c r="IQ44" s="395"/>
      <c r="IR44" s="395"/>
      <c r="IS44" s="395"/>
      <c r="IT44" s="395"/>
      <c r="IU44" s="395"/>
      <c r="IV44" s="395"/>
    </row>
    <row r="45" spans="1:256" s="397" customFormat="1" ht="40.5" x14ac:dyDescent="0.2">
      <c r="A45" s="399"/>
      <c r="B45" s="389" t="s">
        <v>9</v>
      </c>
      <c r="C45" s="391" t="s">
        <v>2</v>
      </c>
      <c r="D45" s="389" t="s">
        <v>10</v>
      </c>
      <c r="E45" s="400" t="s">
        <v>11</v>
      </c>
      <c r="F45" s="389" t="s">
        <v>13</v>
      </c>
      <c r="G45" s="389" t="s">
        <v>14</v>
      </c>
      <c r="H45" s="389" t="s">
        <v>15</v>
      </c>
      <c r="I45" s="389" t="s">
        <v>16</v>
      </c>
      <c r="J45" s="400" t="s">
        <v>12</v>
      </c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395"/>
      <c r="AA45" s="395"/>
      <c r="AB45" s="395"/>
      <c r="AC45" s="395"/>
      <c r="AD45" s="395"/>
      <c r="AE45" s="395"/>
      <c r="AF45" s="395"/>
      <c r="AG45" s="395"/>
      <c r="AH45" s="395"/>
      <c r="AI45" s="395"/>
      <c r="AJ45" s="395"/>
      <c r="AK45" s="395"/>
      <c r="AL45" s="395"/>
      <c r="AM45" s="395"/>
      <c r="AN45" s="395"/>
      <c r="AO45" s="395"/>
      <c r="AP45" s="395"/>
      <c r="AQ45" s="395"/>
      <c r="AR45" s="395"/>
      <c r="AS45" s="395"/>
      <c r="AT45" s="395"/>
      <c r="AU45" s="395"/>
      <c r="AV45" s="395"/>
      <c r="AW45" s="395"/>
      <c r="AX45" s="395"/>
      <c r="AY45" s="395"/>
      <c r="AZ45" s="395"/>
      <c r="BA45" s="395"/>
      <c r="BB45" s="395"/>
      <c r="BC45" s="395"/>
      <c r="BD45" s="395"/>
      <c r="BE45" s="395"/>
      <c r="BF45" s="395"/>
      <c r="BG45" s="395"/>
      <c r="BH45" s="395"/>
      <c r="BI45" s="395"/>
      <c r="BJ45" s="395"/>
      <c r="BK45" s="395"/>
      <c r="BL45" s="395"/>
      <c r="BM45" s="395"/>
      <c r="BN45" s="395"/>
      <c r="BO45" s="395"/>
      <c r="BP45" s="395"/>
      <c r="BQ45" s="395"/>
      <c r="BR45" s="395"/>
      <c r="BS45" s="395"/>
      <c r="BT45" s="395"/>
      <c r="BU45" s="395"/>
      <c r="BV45" s="395"/>
      <c r="BW45" s="395"/>
      <c r="BX45" s="395"/>
      <c r="BY45" s="395"/>
      <c r="BZ45" s="395"/>
      <c r="CA45" s="395"/>
      <c r="CB45" s="395"/>
      <c r="CC45" s="395"/>
      <c r="CD45" s="395"/>
      <c r="CE45" s="395"/>
      <c r="CF45" s="395"/>
      <c r="CG45" s="395"/>
      <c r="CH45" s="395"/>
      <c r="CI45" s="395"/>
      <c r="CJ45" s="395"/>
      <c r="CK45" s="395"/>
      <c r="CL45" s="395"/>
      <c r="CM45" s="395"/>
      <c r="CN45" s="395"/>
      <c r="CO45" s="395"/>
      <c r="CP45" s="395"/>
      <c r="CQ45" s="395"/>
      <c r="CR45" s="395"/>
      <c r="CS45" s="395"/>
      <c r="CT45" s="395"/>
      <c r="CU45" s="395"/>
      <c r="CV45" s="395"/>
      <c r="CW45" s="395"/>
      <c r="CX45" s="395"/>
      <c r="CY45" s="395"/>
      <c r="CZ45" s="395"/>
      <c r="DA45" s="395"/>
      <c r="DB45" s="395"/>
      <c r="DC45" s="395"/>
      <c r="DD45" s="395"/>
      <c r="DE45" s="395"/>
      <c r="DF45" s="395"/>
      <c r="DG45" s="395"/>
      <c r="DH45" s="395"/>
      <c r="DI45" s="395"/>
      <c r="DJ45" s="395"/>
      <c r="DK45" s="395"/>
      <c r="DL45" s="395"/>
      <c r="DM45" s="395"/>
      <c r="DN45" s="395"/>
      <c r="DO45" s="395"/>
      <c r="DP45" s="395"/>
      <c r="DQ45" s="395"/>
      <c r="DR45" s="395"/>
      <c r="DS45" s="395"/>
      <c r="DT45" s="395"/>
      <c r="DU45" s="395"/>
      <c r="DV45" s="395"/>
      <c r="DW45" s="395"/>
      <c r="DX45" s="395"/>
      <c r="DY45" s="395"/>
      <c r="DZ45" s="395"/>
      <c r="EA45" s="395"/>
      <c r="EB45" s="395"/>
      <c r="EC45" s="395"/>
      <c r="ED45" s="395"/>
      <c r="EE45" s="395"/>
      <c r="EF45" s="395"/>
      <c r="EG45" s="395"/>
      <c r="EH45" s="395"/>
      <c r="EI45" s="395"/>
      <c r="EJ45" s="395"/>
      <c r="EK45" s="395"/>
      <c r="EL45" s="395"/>
      <c r="EM45" s="395"/>
      <c r="EN45" s="395"/>
      <c r="EO45" s="395"/>
      <c r="EP45" s="395"/>
      <c r="EQ45" s="395"/>
      <c r="ER45" s="395"/>
      <c r="ES45" s="395"/>
      <c r="ET45" s="395"/>
      <c r="EU45" s="395"/>
      <c r="EV45" s="395"/>
      <c r="EW45" s="395"/>
      <c r="EX45" s="395"/>
      <c r="EY45" s="395"/>
      <c r="EZ45" s="395"/>
      <c r="FA45" s="395"/>
      <c r="FB45" s="395"/>
      <c r="FC45" s="395"/>
      <c r="FD45" s="395"/>
      <c r="FE45" s="395"/>
      <c r="FF45" s="395"/>
      <c r="FG45" s="395"/>
      <c r="FH45" s="395"/>
      <c r="FI45" s="395"/>
      <c r="FJ45" s="395"/>
      <c r="FK45" s="395"/>
      <c r="FL45" s="395"/>
      <c r="FM45" s="395"/>
      <c r="FN45" s="395"/>
      <c r="FO45" s="395"/>
      <c r="FP45" s="395"/>
      <c r="FQ45" s="395"/>
      <c r="FR45" s="395"/>
      <c r="FS45" s="395"/>
      <c r="FT45" s="395"/>
      <c r="FU45" s="395"/>
      <c r="FV45" s="395"/>
      <c r="FW45" s="395"/>
      <c r="FX45" s="395"/>
      <c r="FY45" s="395"/>
      <c r="FZ45" s="395"/>
      <c r="GA45" s="395"/>
      <c r="GB45" s="395"/>
      <c r="GC45" s="395"/>
      <c r="GD45" s="395"/>
      <c r="GE45" s="395"/>
      <c r="GF45" s="395"/>
      <c r="GG45" s="395"/>
      <c r="GH45" s="395"/>
      <c r="GI45" s="395"/>
      <c r="GJ45" s="395"/>
      <c r="GK45" s="395"/>
      <c r="GL45" s="395"/>
      <c r="GM45" s="395"/>
      <c r="GN45" s="395"/>
      <c r="GO45" s="395"/>
      <c r="GP45" s="395"/>
      <c r="GQ45" s="395"/>
      <c r="GR45" s="395"/>
      <c r="GS45" s="395"/>
      <c r="GT45" s="395"/>
      <c r="GU45" s="395"/>
      <c r="GV45" s="395"/>
      <c r="GW45" s="395"/>
      <c r="GX45" s="395"/>
      <c r="GY45" s="395"/>
      <c r="GZ45" s="395"/>
      <c r="HA45" s="395"/>
      <c r="HB45" s="395"/>
      <c r="HC45" s="395"/>
      <c r="HD45" s="395"/>
      <c r="HE45" s="395"/>
      <c r="HF45" s="395"/>
      <c r="HG45" s="395"/>
      <c r="HH45" s="395"/>
      <c r="HI45" s="395"/>
      <c r="HJ45" s="395"/>
      <c r="HK45" s="395"/>
      <c r="HL45" s="395"/>
      <c r="HM45" s="395"/>
      <c r="HN45" s="395"/>
      <c r="HO45" s="395"/>
      <c r="HP45" s="395"/>
      <c r="HQ45" s="395"/>
      <c r="HR45" s="395"/>
      <c r="HS45" s="395"/>
      <c r="HT45" s="395"/>
      <c r="HU45" s="395"/>
      <c r="HV45" s="395"/>
      <c r="HW45" s="395"/>
      <c r="HX45" s="395"/>
      <c r="HY45" s="395"/>
      <c r="HZ45" s="395"/>
      <c r="IA45" s="395"/>
      <c r="IB45" s="395"/>
      <c r="IC45" s="395"/>
      <c r="ID45" s="395"/>
      <c r="IE45" s="395"/>
      <c r="IF45" s="395"/>
      <c r="IG45" s="395"/>
      <c r="IH45" s="395"/>
      <c r="II45" s="395"/>
      <c r="IJ45" s="395"/>
      <c r="IK45" s="395"/>
      <c r="IL45" s="395"/>
      <c r="IM45" s="395"/>
      <c r="IN45" s="395"/>
      <c r="IO45" s="395"/>
      <c r="IP45" s="395"/>
      <c r="IQ45" s="395"/>
      <c r="IR45" s="395"/>
      <c r="IS45" s="395"/>
      <c r="IT45" s="395"/>
      <c r="IU45" s="395"/>
      <c r="IV45" s="395"/>
    </row>
    <row r="46" spans="1:256" s="212" customFormat="1" ht="34.5" customHeight="1" x14ac:dyDescent="0.2">
      <c r="A46" s="25">
        <v>21</v>
      </c>
      <c r="B46" s="19" t="s">
        <v>198</v>
      </c>
      <c r="C46" s="75">
        <v>4.4000000000000004</v>
      </c>
      <c r="D46" s="27">
        <v>1</v>
      </c>
      <c r="E46" s="27">
        <v>3</v>
      </c>
      <c r="F46" s="111">
        <v>2000000</v>
      </c>
      <c r="G46" s="111">
        <v>2000000</v>
      </c>
      <c r="H46" s="15">
        <v>2000000</v>
      </c>
      <c r="I46" s="111">
        <v>2000000</v>
      </c>
      <c r="J46" s="19" t="s">
        <v>150</v>
      </c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  <c r="BI46" s="206"/>
      <c r="BJ46" s="206"/>
      <c r="BK46" s="206"/>
      <c r="BL46" s="206"/>
      <c r="BM46" s="206"/>
      <c r="BN46" s="206"/>
      <c r="BO46" s="206"/>
      <c r="BP46" s="206"/>
      <c r="BQ46" s="206"/>
      <c r="BR46" s="206"/>
      <c r="BS46" s="206"/>
      <c r="BT46" s="206"/>
      <c r="BU46" s="206"/>
      <c r="BV46" s="206"/>
      <c r="BW46" s="206"/>
      <c r="BX46" s="206"/>
      <c r="BY46" s="206"/>
      <c r="BZ46" s="206"/>
      <c r="CA46" s="206"/>
      <c r="CB46" s="206"/>
      <c r="CC46" s="206"/>
      <c r="CD46" s="206"/>
      <c r="CE46" s="206"/>
      <c r="CF46" s="206"/>
      <c r="CG46" s="206"/>
      <c r="CH46" s="206"/>
      <c r="CI46" s="206"/>
      <c r="CJ46" s="206"/>
      <c r="CK46" s="206"/>
      <c r="CL46" s="206"/>
      <c r="CM46" s="206"/>
      <c r="CN46" s="206"/>
      <c r="CO46" s="206"/>
      <c r="CP46" s="206"/>
      <c r="CQ46" s="206"/>
      <c r="CR46" s="206"/>
      <c r="CS46" s="206"/>
      <c r="CT46" s="206"/>
      <c r="CU46" s="206"/>
      <c r="CV46" s="206"/>
      <c r="CW46" s="206"/>
      <c r="CX46" s="206"/>
      <c r="CY46" s="206"/>
      <c r="CZ46" s="206"/>
      <c r="DA46" s="206"/>
      <c r="DB46" s="206"/>
      <c r="DC46" s="206"/>
      <c r="DD46" s="206"/>
      <c r="DE46" s="206"/>
      <c r="DF46" s="206"/>
      <c r="DG46" s="206"/>
      <c r="DH46" s="206"/>
      <c r="DI46" s="206"/>
      <c r="DJ46" s="206"/>
      <c r="DK46" s="206"/>
      <c r="DL46" s="206"/>
      <c r="DM46" s="206"/>
      <c r="DN46" s="206"/>
      <c r="DO46" s="206"/>
      <c r="DP46" s="206"/>
      <c r="DQ46" s="206"/>
      <c r="DR46" s="206"/>
      <c r="DS46" s="206"/>
      <c r="DT46" s="206"/>
      <c r="DU46" s="206"/>
      <c r="DV46" s="206"/>
      <c r="DW46" s="206"/>
      <c r="DX46" s="206"/>
      <c r="DY46" s="206"/>
      <c r="DZ46" s="206"/>
      <c r="EA46" s="206"/>
      <c r="EB46" s="206"/>
      <c r="EC46" s="206"/>
      <c r="ED46" s="206"/>
      <c r="EE46" s="206"/>
      <c r="EF46" s="206"/>
      <c r="EG46" s="206"/>
      <c r="EH46" s="206"/>
      <c r="EI46" s="206"/>
      <c r="EJ46" s="206"/>
      <c r="EK46" s="206"/>
      <c r="EL46" s="206"/>
      <c r="EM46" s="206"/>
      <c r="EN46" s="206"/>
      <c r="EO46" s="206"/>
      <c r="EP46" s="206"/>
      <c r="EQ46" s="206"/>
      <c r="ER46" s="206"/>
      <c r="ES46" s="206"/>
      <c r="ET46" s="206"/>
      <c r="EU46" s="206"/>
      <c r="EV46" s="206"/>
      <c r="EW46" s="206"/>
      <c r="EX46" s="206"/>
      <c r="EY46" s="206"/>
      <c r="EZ46" s="206"/>
      <c r="FA46" s="206"/>
      <c r="FB46" s="206"/>
      <c r="FC46" s="206"/>
      <c r="FD46" s="206"/>
      <c r="FE46" s="206"/>
      <c r="FF46" s="206"/>
      <c r="FG46" s="206"/>
      <c r="FH46" s="206"/>
      <c r="FI46" s="206"/>
      <c r="FJ46" s="206"/>
      <c r="FK46" s="206"/>
      <c r="FL46" s="206"/>
      <c r="FM46" s="206"/>
      <c r="FN46" s="206"/>
      <c r="FO46" s="206"/>
      <c r="FP46" s="206"/>
      <c r="FQ46" s="206"/>
      <c r="FR46" s="206"/>
      <c r="FS46" s="206"/>
      <c r="FT46" s="206"/>
      <c r="FU46" s="206"/>
      <c r="FV46" s="206"/>
      <c r="FW46" s="206"/>
      <c r="FX46" s="206"/>
      <c r="FY46" s="206"/>
      <c r="FZ46" s="206"/>
      <c r="GA46" s="206"/>
      <c r="GB46" s="206"/>
      <c r="GC46" s="206"/>
      <c r="GD46" s="206"/>
      <c r="GE46" s="206"/>
      <c r="GF46" s="206"/>
      <c r="GG46" s="206"/>
      <c r="GH46" s="206"/>
      <c r="GI46" s="206"/>
      <c r="GJ46" s="206"/>
      <c r="GK46" s="206"/>
      <c r="GL46" s="206"/>
      <c r="GM46" s="206"/>
      <c r="GN46" s="206"/>
      <c r="GO46" s="206"/>
      <c r="GP46" s="206"/>
      <c r="GQ46" s="206"/>
      <c r="GR46" s="206"/>
      <c r="GS46" s="206"/>
      <c r="GT46" s="206"/>
      <c r="GU46" s="206"/>
      <c r="GV46" s="206"/>
      <c r="GW46" s="206"/>
      <c r="GX46" s="206"/>
      <c r="GY46" s="206"/>
      <c r="GZ46" s="206"/>
      <c r="HA46" s="206"/>
      <c r="HB46" s="206"/>
      <c r="HC46" s="206"/>
      <c r="HD46" s="206"/>
      <c r="HE46" s="206"/>
      <c r="HF46" s="206"/>
      <c r="HG46" s="206"/>
      <c r="HH46" s="206"/>
      <c r="HI46" s="206"/>
      <c r="HJ46" s="206"/>
      <c r="HK46" s="206"/>
      <c r="HL46" s="206"/>
      <c r="HM46" s="206"/>
      <c r="HN46" s="206"/>
      <c r="HO46" s="206"/>
      <c r="HP46" s="206"/>
      <c r="HQ46" s="206"/>
      <c r="HR46" s="206"/>
      <c r="HS46" s="206"/>
      <c r="HT46" s="206"/>
      <c r="HU46" s="206"/>
      <c r="HV46" s="206"/>
      <c r="HW46" s="206"/>
      <c r="HX46" s="206"/>
      <c r="HY46" s="206"/>
      <c r="HZ46" s="206"/>
      <c r="IA46" s="206"/>
      <c r="IB46" s="206"/>
      <c r="IC46" s="206"/>
      <c r="ID46" s="206"/>
      <c r="IE46" s="206"/>
      <c r="IF46" s="206"/>
      <c r="IG46" s="206"/>
      <c r="IH46" s="206"/>
      <c r="II46" s="206"/>
      <c r="IJ46" s="206"/>
      <c r="IK46" s="206"/>
      <c r="IL46" s="206"/>
      <c r="IM46" s="206"/>
      <c r="IN46" s="206"/>
      <c r="IO46" s="206"/>
      <c r="IP46" s="206"/>
      <c r="IQ46" s="206"/>
      <c r="IR46" s="206"/>
      <c r="IS46" s="206"/>
      <c r="IT46" s="206"/>
      <c r="IU46" s="206"/>
      <c r="IV46" s="206"/>
    </row>
    <row r="47" spans="1:256" s="212" customFormat="1" ht="48.75" customHeight="1" x14ac:dyDescent="0.2">
      <c r="A47" s="25">
        <v>22</v>
      </c>
      <c r="B47" s="112" t="s">
        <v>327</v>
      </c>
      <c r="C47" s="75">
        <v>4.4000000000000004</v>
      </c>
      <c r="D47" s="75">
        <v>1</v>
      </c>
      <c r="E47" s="75">
        <v>3</v>
      </c>
      <c r="F47" s="116">
        <v>2000000</v>
      </c>
      <c r="G47" s="116">
        <v>2000000</v>
      </c>
      <c r="H47" s="116">
        <v>2000000</v>
      </c>
      <c r="I47" s="116">
        <v>2000000</v>
      </c>
      <c r="J47" s="19" t="s">
        <v>375</v>
      </c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6"/>
      <c r="BV47" s="206"/>
      <c r="BW47" s="206"/>
      <c r="BX47" s="206"/>
      <c r="BY47" s="206"/>
      <c r="BZ47" s="206"/>
      <c r="CA47" s="206"/>
      <c r="CB47" s="206"/>
      <c r="CC47" s="206"/>
      <c r="CD47" s="206"/>
      <c r="CE47" s="206"/>
      <c r="CF47" s="206"/>
      <c r="CG47" s="206"/>
      <c r="CH47" s="206"/>
      <c r="CI47" s="206"/>
      <c r="CJ47" s="206"/>
      <c r="CK47" s="206"/>
      <c r="CL47" s="206"/>
      <c r="CM47" s="206"/>
      <c r="CN47" s="206"/>
      <c r="CO47" s="206"/>
      <c r="CP47" s="206"/>
      <c r="CQ47" s="206"/>
      <c r="CR47" s="206"/>
      <c r="CS47" s="206"/>
      <c r="CT47" s="206"/>
      <c r="CU47" s="206"/>
      <c r="CV47" s="206"/>
      <c r="CW47" s="206"/>
      <c r="CX47" s="206"/>
      <c r="CY47" s="206"/>
      <c r="CZ47" s="206"/>
      <c r="DA47" s="206"/>
      <c r="DB47" s="206"/>
      <c r="DC47" s="206"/>
      <c r="DD47" s="206"/>
      <c r="DE47" s="206"/>
      <c r="DF47" s="206"/>
      <c r="DG47" s="206"/>
      <c r="DH47" s="206"/>
      <c r="DI47" s="206"/>
      <c r="DJ47" s="206"/>
      <c r="DK47" s="206"/>
      <c r="DL47" s="206"/>
      <c r="DM47" s="206"/>
      <c r="DN47" s="206"/>
      <c r="DO47" s="206"/>
      <c r="DP47" s="206"/>
      <c r="DQ47" s="206"/>
      <c r="DR47" s="206"/>
      <c r="DS47" s="206"/>
      <c r="DT47" s="206"/>
      <c r="DU47" s="206"/>
      <c r="DV47" s="206"/>
      <c r="DW47" s="206"/>
      <c r="DX47" s="206"/>
      <c r="DY47" s="206"/>
      <c r="DZ47" s="206"/>
      <c r="EA47" s="206"/>
      <c r="EB47" s="206"/>
      <c r="EC47" s="206"/>
      <c r="ED47" s="206"/>
      <c r="EE47" s="206"/>
      <c r="EF47" s="206"/>
      <c r="EG47" s="206"/>
      <c r="EH47" s="206"/>
      <c r="EI47" s="206"/>
      <c r="EJ47" s="206"/>
      <c r="EK47" s="206"/>
      <c r="EL47" s="206"/>
      <c r="EM47" s="206"/>
      <c r="EN47" s="206"/>
      <c r="EO47" s="206"/>
      <c r="EP47" s="206"/>
      <c r="EQ47" s="206"/>
      <c r="ER47" s="206"/>
      <c r="ES47" s="206"/>
      <c r="ET47" s="206"/>
      <c r="EU47" s="206"/>
      <c r="EV47" s="206"/>
      <c r="EW47" s="206"/>
      <c r="EX47" s="206"/>
      <c r="EY47" s="206"/>
      <c r="EZ47" s="206"/>
      <c r="FA47" s="206"/>
      <c r="FB47" s="206"/>
      <c r="FC47" s="206"/>
      <c r="FD47" s="206"/>
      <c r="FE47" s="206"/>
      <c r="FF47" s="206"/>
      <c r="FG47" s="206"/>
      <c r="FH47" s="206"/>
      <c r="FI47" s="206"/>
      <c r="FJ47" s="206"/>
      <c r="FK47" s="206"/>
      <c r="FL47" s="206"/>
      <c r="FM47" s="206"/>
      <c r="FN47" s="206"/>
      <c r="FO47" s="206"/>
      <c r="FP47" s="206"/>
      <c r="FQ47" s="206"/>
      <c r="FR47" s="206"/>
      <c r="FS47" s="206"/>
      <c r="FT47" s="206"/>
      <c r="FU47" s="206"/>
      <c r="FV47" s="206"/>
      <c r="FW47" s="206"/>
      <c r="FX47" s="206"/>
      <c r="FY47" s="206"/>
      <c r="FZ47" s="206"/>
      <c r="GA47" s="206"/>
      <c r="GB47" s="206"/>
      <c r="GC47" s="206"/>
      <c r="GD47" s="206"/>
      <c r="GE47" s="206"/>
      <c r="GF47" s="206"/>
      <c r="GG47" s="206"/>
      <c r="GH47" s="206"/>
      <c r="GI47" s="206"/>
      <c r="GJ47" s="206"/>
      <c r="GK47" s="206"/>
      <c r="GL47" s="206"/>
      <c r="GM47" s="206"/>
      <c r="GN47" s="206"/>
      <c r="GO47" s="206"/>
      <c r="GP47" s="206"/>
      <c r="GQ47" s="206"/>
      <c r="GR47" s="206"/>
      <c r="GS47" s="206"/>
      <c r="GT47" s="206"/>
      <c r="GU47" s="206"/>
      <c r="GV47" s="206"/>
      <c r="GW47" s="206"/>
      <c r="GX47" s="206"/>
      <c r="GY47" s="206"/>
      <c r="GZ47" s="206"/>
      <c r="HA47" s="206"/>
      <c r="HB47" s="206"/>
      <c r="HC47" s="206"/>
      <c r="HD47" s="206"/>
      <c r="HE47" s="206"/>
      <c r="HF47" s="206"/>
      <c r="HG47" s="206"/>
      <c r="HH47" s="206"/>
      <c r="HI47" s="206"/>
      <c r="HJ47" s="206"/>
      <c r="HK47" s="206"/>
      <c r="HL47" s="206"/>
      <c r="HM47" s="206"/>
      <c r="HN47" s="206"/>
      <c r="HO47" s="206"/>
      <c r="HP47" s="206"/>
      <c r="HQ47" s="206"/>
      <c r="HR47" s="206"/>
      <c r="HS47" s="206"/>
      <c r="HT47" s="206"/>
      <c r="HU47" s="206"/>
      <c r="HV47" s="206"/>
      <c r="HW47" s="206"/>
      <c r="HX47" s="206"/>
      <c r="HY47" s="206"/>
      <c r="HZ47" s="206"/>
      <c r="IA47" s="206"/>
      <c r="IB47" s="206"/>
      <c r="IC47" s="206"/>
      <c r="ID47" s="206"/>
      <c r="IE47" s="206"/>
      <c r="IF47" s="206"/>
      <c r="IG47" s="206"/>
      <c r="IH47" s="206"/>
      <c r="II47" s="206"/>
      <c r="IJ47" s="206"/>
      <c r="IK47" s="206"/>
      <c r="IL47" s="206"/>
      <c r="IM47" s="206"/>
      <c r="IN47" s="206"/>
      <c r="IO47" s="206"/>
      <c r="IP47" s="206"/>
      <c r="IQ47" s="206"/>
      <c r="IR47" s="206"/>
      <c r="IS47" s="206"/>
      <c r="IT47" s="206"/>
      <c r="IU47" s="206"/>
      <c r="IV47" s="206"/>
    </row>
    <row r="48" spans="1:256" s="212" customFormat="1" ht="42" customHeight="1" x14ac:dyDescent="0.2">
      <c r="A48" s="25">
        <v>23</v>
      </c>
      <c r="B48" s="112" t="s">
        <v>468</v>
      </c>
      <c r="C48" s="75">
        <v>4.4000000000000004</v>
      </c>
      <c r="D48" s="75">
        <v>1</v>
      </c>
      <c r="E48" s="75">
        <v>3</v>
      </c>
      <c r="F48" s="116"/>
      <c r="G48" s="116"/>
      <c r="H48" s="116">
        <v>1998000</v>
      </c>
      <c r="I48" s="116"/>
      <c r="J48" s="19" t="s">
        <v>375</v>
      </c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  <c r="BQ48" s="206"/>
      <c r="BR48" s="206"/>
      <c r="BS48" s="206"/>
      <c r="BT48" s="206"/>
      <c r="BU48" s="206"/>
      <c r="BV48" s="206"/>
      <c r="BW48" s="206"/>
      <c r="BX48" s="206"/>
      <c r="BY48" s="206"/>
      <c r="BZ48" s="206"/>
      <c r="CA48" s="206"/>
      <c r="CB48" s="206"/>
      <c r="CC48" s="206"/>
      <c r="CD48" s="206"/>
      <c r="CE48" s="206"/>
      <c r="CF48" s="206"/>
      <c r="CG48" s="206"/>
      <c r="CH48" s="206"/>
      <c r="CI48" s="206"/>
      <c r="CJ48" s="206"/>
      <c r="CK48" s="206"/>
      <c r="CL48" s="206"/>
      <c r="CM48" s="206"/>
      <c r="CN48" s="206"/>
      <c r="CO48" s="206"/>
      <c r="CP48" s="206"/>
      <c r="CQ48" s="206"/>
      <c r="CR48" s="206"/>
      <c r="CS48" s="206"/>
      <c r="CT48" s="206"/>
      <c r="CU48" s="206"/>
      <c r="CV48" s="206"/>
      <c r="CW48" s="206"/>
      <c r="CX48" s="206"/>
      <c r="CY48" s="206"/>
      <c r="CZ48" s="206"/>
      <c r="DA48" s="206"/>
      <c r="DB48" s="206"/>
      <c r="DC48" s="206"/>
      <c r="DD48" s="206"/>
      <c r="DE48" s="206"/>
      <c r="DF48" s="206"/>
      <c r="DG48" s="206"/>
      <c r="DH48" s="206"/>
      <c r="DI48" s="206"/>
      <c r="DJ48" s="206"/>
      <c r="DK48" s="206"/>
      <c r="DL48" s="206"/>
      <c r="DM48" s="206"/>
      <c r="DN48" s="206"/>
      <c r="DO48" s="206"/>
      <c r="DP48" s="206"/>
      <c r="DQ48" s="206"/>
      <c r="DR48" s="206"/>
      <c r="DS48" s="206"/>
      <c r="DT48" s="206"/>
      <c r="DU48" s="206"/>
      <c r="DV48" s="206"/>
      <c r="DW48" s="206"/>
      <c r="DX48" s="206"/>
      <c r="DY48" s="206"/>
      <c r="DZ48" s="206"/>
      <c r="EA48" s="206"/>
      <c r="EB48" s="206"/>
      <c r="EC48" s="206"/>
      <c r="ED48" s="206"/>
      <c r="EE48" s="206"/>
      <c r="EF48" s="206"/>
      <c r="EG48" s="206"/>
      <c r="EH48" s="206"/>
      <c r="EI48" s="206"/>
      <c r="EJ48" s="206"/>
      <c r="EK48" s="206"/>
      <c r="EL48" s="206"/>
      <c r="EM48" s="206"/>
      <c r="EN48" s="206"/>
      <c r="EO48" s="206"/>
      <c r="EP48" s="206"/>
      <c r="EQ48" s="206"/>
      <c r="ER48" s="206"/>
      <c r="ES48" s="206"/>
      <c r="ET48" s="206"/>
      <c r="EU48" s="206"/>
      <c r="EV48" s="206"/>
      <c r="EW48" s="206"/>
      <c r="EX48" s="206"/>
      <c r="EY48" s="206"/>
      <c r="EZ48" s="206"/>
      <c r="FA48" s="206"/>
      <c r="FB48" s="206"/>
      <c r="FC48" s="206"/>
      <c r="FD48" s="206"/>
      <c r="FE48" s="206"/>
      <c r="FF48" s="206"/>
      <c r="FG48" s="206"/>
      <c r="FH48" s="206"/>
      <c r="FI48" s="206"/>
      <c r="FJ48" s="206"/>
      <c r="FK48" s="206"/>
      <c r="FL48" s="206"/>
      <c r="FM48" s="206"/>
      <c r="FN48" s="206"/>
      <c r="FO48" s="206"/>
      <c r="FP48" s="206"/>
      <c r="FQ48" s="206"/>
      <c r="FR48" s="206"/>
      <c r="FS48" s="206"/>
      <c r="FT48" s="206"/>
      <c r="FU48" s="206"/>
      <c r="FV48" s="206"/>
      <c r="FW48" s="206"/>
      <c r="FX48" s="206"/>
      <c r="FY48" s="206"/>
      <c r="FZ48" s="206"/>
      <c r="GA48" s="206"/>
      <c r="GB48" s="206"/>
      <c r="GC48" s="206"/>
      <c r="GD48" s="206"/>
      <c r="GE48" s="206"/>
      <c r="GF48" s="206"/>
      <c r="GG48" s="206"/>
      <c r="GH48" s="206"/>
      <c r="GI48" s="206"/>
      <c r="GJ48" s="206"/>
      <c r="GK48" s="206"/>
      <c r="GL48" s="206"/>
      <c r="GM48" s="206"/>
      <c r="GN48" s="206"/>
      <c r="GO48" s="206"/>
      <c r="GP48" s="206"/>
      <c r="GQ48" s="206"/>
      <c r="GR48" s="206"/>
      <c r="GS48" s="206"/>
      <c r="GT48" s="206"/>
      <c r="GU48" s="206"/>
      <c r="GV48" s="206"/>
      <c r="GW48" s="206"/>
      <c r="GX48" s="206"/>
      <c r="GY48" s="206"/>
      <c r="GZ48" s="206"/>
      <c r="HA48" s="206"/>
      <c r="HB48" s="206"/>
      <c r="HC48" s="206"/>
      <c r="HD48" s="206"/>
      <c r="HE48" s="206"/>
      <c r="HF48" s="206"/>
      <c r="HG48" s="206"/>
      <c r="HH48" s="206"/>
      <c r="HI48" s="206"/>
      <c r="HJ48" s="206"/>
      <c r="HK48" s="206"/>
      <c r="HL48" s="206"/>
      <c r="HM48" s="206"/>
      <c r="HN48" s="206"/>
      <c r="HO48" s="206"/>
      <c r="HP48" s="206"/>
      <c r="HQ48" s="206"/>
      <c r="HR48" s="206"/>
      <c r="HS48" s="206"/>
      <c r="HT48" s="206"/>
      <c r="HU48" s="206"/>
      <c r="HV48" s="206"/>
      <c r="HW48" s="206"/>
      <c r="HX48" s="206"/>
      <c r="HY48" s="206"/>
      <c r="HZ48" s="206"/>
      <c r="IA48" s="206"/>
      <c r="IB48" s="206"/>
      <c r="IC48" s="206"/>
      <c r="ID48" s="206"/>
      <c r="IE48" s="206"/>
      <c r="IF48" s="206"/>
      <c r="IG48" s="206"/>
      <c r="IH48" s="206"/>
      <c r="II48" s="206"/>
      <c r="IJ48" s="206"/>
      <c r="IK48" s="206"/>
      <c r="IL48" s="206"/>
      <c r="IM48" s="206"/>
      <c r="IN48" s="206"/>
      <c r="IO48" s="206"/>
      <c r="IP48" s="206"/>
      <c r="IQ48" s="206"/>
      <c r="IR48" s="206"/>
      <c r="IS48" s="206"/>
      <c r="IT48" s="206"/>
      <c r="IU48" s="206"/>
      <c r="IV48" s="206"/>
    </row>
    <row r="49" spans="1:256" s="212" customFormat="1" ht="22.5" customHeight="1" x14ac:dyDescent="0.2">
      <c r="A49" s="25">
        <v>24</v>
      </c>
      <c r="B49" s="112" t="s">
        <v>469</v>
      </c>
      <c r="C49" s="75">
        <v>4.4000000000000004</v>
      </c>
      <c r="D49" s="75">
        <v>1</v>
      </c>
      <c r="E49" s="75">
        <v>3</v>
      </c>
      <c r="F49" s="116"/>
      <c r="G49" s="116"/>
      <c r="H49" s="116">
        <v>1998000</v>
      </c>
      <c r="I49" s="116"/>
      <c r="J49" s="19" t="s">
        <v>375</v>
      </c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6"/>
      <c r="BQ49" s="206"/>
      <c r="BR49" s="206"/>
      <c r="BS49" s="206"/>
      <c r="BT49" s="206"/>
      <c r="BU49" s="206"/>
      <c r="BV49" s="206"/>
      <c r="BW49" s="206"/>
      <c r="BX49" s="206"/>
      <c r="BY49" s="206"/>
      <c r="BZ49" s="206"/>
      <c r="CA49" s="206"/>
      <c r="CB49" s="206"/>
      <c r="CC49" s="206"/>
      <c r="CD49" s="206"/>
      <c r="CE49" s="206"/>
      <c r="CF49" s="206"/>
      <c r="CG49" s="206"/>
      <c r="CH49" s="206"/>
      <c r="CI49" s="206"/>
      <c r="CJ49" s="206"/>
      <c r="CK49" s="206"/>
      <c r="CL49" s="206"/>
      <c r="CM49" s="206"/>
      <c r="CN49" s="206"/>
      <c r="CO49" s="206"/>
      <c r="CP49" s="206"/>
      <c r="CQ49" s="206"/>
      <c r="CR49" s="206"/>
      <c r="CS49" s="206"/>
      <c r="CT49" s="206"/>
      <c r="CU49" s="206"/>
      <c r="CV49" s="206"/>
      <c r="CW49" s="206"/>
      <c r="CX49" s="206"/>
      <c r="CY49" s="206"/>
      <c r="CZ49" s="206"/>
      <c r="DA49" s="206"/>
      <c r="DB49" s="206"/>
      <c r="DC49" s="206"/>
      <c r="DD49" s="206"/>
      <c r="DE49" s="206"/>
      <c r="DF49" s="206"/>
      <c r="DG49" s="206"/>
      <c r="DH49" s="206"/>
      <c r="DI49" s="206"/>
      <c r="DJ49" s="206"/>
      <c r="DK49" s="206"/>
      <c r="DL49" s="206"/>
      <c r="DM49" s="206"/>
      <c r="DN49" s="206"/>
      <c r="DO49" s="206"/>
      <c r="DP49" s="206"/>
      <c r="DQ49" s="206"/>
      <c r="DR49" s="206"/>
      <c r="DS49" s="206"/>
      <c r="DT49" s="206"/>
      <c r="DU49" s="206"/>
      <c r="DV49" s="206"/>
      <c r="DW49" s="206"/>
      <c r="DX49" s="206"/>
      <c r="DY49" s="206"/>
      <c r="DZ49" s="206"/>
      <c r="EA49" s="206"/>
      <c r="EB49" s="206"/>
      <c r="EC49" s="206"/>
      <c r="ED49" s="206"/>
      <c r="EE49" s="206"/>
      <c r="EF49" s="206"/>
      <c r="EG49" s="206"/>
      <c r="EH49" s="206"/>
      <c r="EI49" s="206"/>
      <c r="EJ49" s="206"/>
      <c r="EK49" s="206"/>
      <c r="EL49" s="206"/>
      <c r="EM49" s="206"/>
      <c r="EN49" s="206"/>
      <c r="EO49" s="206"/>
      <c r="EP49" s="206"/>
      <c r="EQ49" s="206"/>
      <c r="ER49" s="206"/>
      <c r="ES49" s="206"/>
      <c r="ET49" s="206"/>
      <c r="EU49" s="206"/>
      <c r="EV49" s="206"/>
      <c r="EW49" s="206"/>
      <c r="EX49" s="206"/>
      <c r="EY49" s="206"/>
      <c r="EZ49" s="206"/>
      <c r="FA49" s="206"/>
      <c r="FB49" s="206"/>
      <c r="FC49" s="206"/>
      <c r="FD49" s="206"/>
      <c r="FE49" s="206"/>
      <c r="FF49" s="206"/>
      <c r="FG49" s="206"/>
      <c r="FH49" s="206"/>
      <c r="FI49" s="206"/>
      <c r="FJ49" s="206"/>
      <c r="FK49" s="206"/>
      <c r="FL49" s="206"/>
      <c r="FM49" s="206"/>
      <c r="FN49" s="206"/>
      <c r="FO49" s="206"/>
      <c r="FP49" s="206"/>
      <c r="FQ49" s="206"/>
      <c r="FR49" s="206"/>
      <c r="FS49" s="206"/>
      <c r="FT49" s="206"/>
      <c r="FU49" s="206"/>
      <c r="FV49" s="206"/>
      <c r="FW49" s="206"/>
      <c r="FX49" s="206"/>
      <c r="FY49" s="206"/>
      <c r="FZ49" s="206"/>
      <c r="GA49" s="206"/>
      <c r="GB49" s="206"/>
      <c r="GC49" s="206"/>
      <c r="GD49" s="206"/>
      <c r="GE49" s="206"/>
      <c r="GF49" s="206"/>
      <c r="GG49" s="206"/>
      <c r="GH49" s="206"/>
      <c r="GI49" s="206"/>
      <c r="GJ49" s="206"/>
      <c r="GK49" s="206"/>
      <c r="GL49" s="206"/>
      <c r="GM49" s="206"/>
      <c r="GN49" s="206"/>
      <c r="GO49" s="206"/>
      <c r="GP49" s="206"/>
      <c r="GQ49" s="206"/>
      <c r="GR49" s="206"/>
      <c r="GS49" s="206"/>
      <c r="GT49" s="206"/>
      <c r="GU49" s="206"/>
      <c r="GV49" s="206"/>
      <c r="GW49" s="206"/>
      <c r="GX49" s="206"/>
      <c r="GY49" s="206"/>
      <c r="GZ49" s="206"/>
      <c r="HA49" s="206"/>
      <c r="HB49" s="206"/>
      <c r="HC49" s="206"/>
      <c r="HD49" s="206"/>
      <c r="HE49" s="206"/>
      <c r="HF49" s="206"/>
      <c r="HG49" s="206"/>
      <c r="HH49" s="206"/>
      <c r="HI49" s="206"/>
      <c r="HJ49" s="206"/>
      <c r="HK49" s="206"/>
      <c r="HL49" s="206"/>
      <c r="HM49" s="206"/>
      <c r="HN49" s="206"/>
      <c r="HO49" s="206"/>
      <c r="HP49" s="206"/>
      <c r="HQ49" s="206"/>
      <c r="HR49" s="206"/>
      <c r="HS49" s="206"/>
      <c r="HT49" s="206"/>
      <c r="HU49" s="206"/>
      <c r="HV49" s="206"/>
      <c r="HW49" s="206"/>
      <c r="HX49" s="206"/>
      <c r="HY49" s="206"/>
      <c r="HZ49" s="206"/>
      <c r="IA49" s="206"/>
      <c r="IB49" s="206"/>
      <c r="IC49" s="206"/>
      <c r="ID49" s="206"/>
      <c r="IE49" s="206"/>
      <c r="IF49" s="206"/>
      <c r="IG49" s="206"/>
      <c r="IH49" s="206"/>
      <c r="II49" s="206"/>
      <c r="IJ49" s="206"/>
      <c r="IK49" s="206"/>
      <c r="IL49" s="206"/>
      <c r="IM49" s="206"/>
      <c r="IN49" s="206"/>
      <c r="IO49" s="206"/>
      <c r="IP49" s="206"/>
      <c r="IQ49" s="206"/>
      <c r="IR49" s="206"/>
      <c r="IS49" s="206"/>
      <c r="IT49" s="206"/>
      <c r="IU49" s="206"/>
      <c r="IV49" s="206"/>
    </row>
    <row r="50" spans="1:256" s="212" customFormat="1" ht="41.25" customHeight="1" x14ac:dyDescent="0.2">
      <c r="A50" s="25">
        <v>25</v>
      </c>
      <c r="B50" s="112" t="s">
        <v>470</v>
      </c>
      <c r="C50" s="75">
        <v>4.4000000000000004</v>
      </c>
      <c r="D50" s="75">
        <v>1</v>
      </c>
      <c r="E50" s="75">
        <v>3</v>
      </c>
      <c r="F50" s="116"/>
      <c r="G50" s="116"/>
      <c r="H50" s="116">
        <v>1998000</v>
      </c>
      <c r="I50" s="116"/>
      <c r="J50" s="19" t="s">
        <v>375</v>
      </c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6"/>
      <c r="BS50" s="206"/>
      <c r="BT50" s="206"/>
      <c r="BU50" s="206"/>
      <c r="BV50" s="206"/>
      <c r="BW50" s="206"/>
      <c r="BX50" s="206"/>
      <c r="BY50" s="206"/>
      <c r="BZ50" s="206"/>
      <c r="CA50" s="206"/>
      <c r="CB50" s="206"/>
      <c r="CC50" s="206"/>
      <c r="CD50" s="206"/>
      <c r="CE50" s="206"/>
      <c r="CF50" s="206"/>
      <c r="CG50" s="206"/>
      <c r="CH50" s="206"/>
      <c r="CI50" s="206"/>
      <c r="CJ50" s="206"/>
      <c r="CK50" s="206"/>
      <c r="CL50" s="206"/>
      <c r="CM50" s="206"/>
      <c r="CN50" s="206"/>
      <c r="CO50" s="206"/>
      <c r="CP50" s="206"/>
      <c r="CQ50" s="206"/>
      <c r="CR50" s="206"/>
      <c r="CS50" s="206"/>
      <c r="CT50" s="206"/>
      <c r="CU50" s="206"/>
      <c r="CV50" s="206"/>
      <c r="CW50" s="206"/>
      <c r="CX50" s="206"/>
      <c r="CY50" s="206"/>
      <c r="CZ50" s="206"/>
      <c r="DA50" s="206"/>
      <c r="DB50" s="206"/>
      <c r="DC50" s="206"/>
      <c r="DD50" s="206"/>
      <c r="DE50" s="206"/>
      <c r="DF50" s="206"/>
      <c r="DG50" s="206"/>
      <c r="DH50" s="206"/>
      <c r="DI50" s="206"/>
      <c r="DJ50" s="206"/>
      <c r="DK50" s="206"/>
      <c r="DL50" s="206"/>
      <c r="DM50" s="206"/>
      <c r="DN50" s="206"/>
      <c r="DO50" s="206"/>
      <c r="DP50" s="206"/>
      <c r="DQ50" s="206"/>
      <c r="DR50" s="206"/>
      <c r="DS50" s="206"/>
      <c r="DT50" s="206"/>
      <c r="DU50" s="206"/>
      <c r="DV50" s="206"/>
      <c r="DW50" s="206"/>
      <c r="DX50" s="206"/>
      <c r="DY50" s="206"/>
      <c r="DZ50" s="206"/>
      <c r="EA50" s="206"/>
      <c r="EB50" s="206"/>
      <c r="EC50" s="206"/>
      <c r="ED50" s="206"/>
      <c r="EE50" s="206"/>
      <c r="EF50" s="206"/>
      <c r="EG50" s="206"/>
      <c r="EH50" s="206"/>
      <c r="EI50" s="206"/>
      <c r="EJ50" s="206"/>
      <c r="EK50" s="206"/>
      <c r="EL50" s="206"/>
      <c r="EM50" s="206"/>
      <c r="EN50" s="206"/>
      <c r="EO50" s="206"/>
      <c r="EP50" s="206"/>
      <c r="EQ50" s="206"/>
      <c r="ER50" s="206"/>
      <c r="ES50" s="206"/>
      <c r="ET50" s="206"/>
      <c r="EU50" s="206"/>
      <c r="EV50" s="206"/>
      <c r="EW50" s="206"/>
      <c r="EX50" s="206"/>
      <c r="EY50" s="206"/>
      <c r="EZ50" s="206"/>
      <c r="FA50" s="206"/>
      <c r="FB50" s="206"/>
      <c r="FC50" s="206"/>
      <c r="FD50" s="206"/>
      <c r="FE50" s="206"/>
      <c r="FF50" s="206"/>
      <c r="FG50" s="206"/>
      <c r="FH50" s="206"/>
      <c r="FI50" s="206"/>
      <c r="FJ50" s="206"/>
      <c r="FK50" s="206"/>
      <c r="FL50" s="206"/>
      <c r="FM50" s="206"/>
      <c r="FN50" s="206"/>
      <c r="FO50" s="206"/>
      <c r="FP50" s="206"/>
      <c r="FQ50" s="206"/>
      <c r="FR50" s="206"/>
      <c r="FS50" s="206"/>
      <c r="FT50" s="206"/>
      <c r="FU50" s="206"/>
      <c r="FV50" s="206"/>
      <c r="FW50" s="206"/>
      <c r="FX50" s="206"/>
      <c r="FY50" s="206"/>
      <c r="FZ50" s="206"/>
      <c r="GA50" s="206"/>
      <c r="GB50" s="206"/>
      <c r="GC50" s="206"/>
      <c r="GD50" s="206"/>
      <c r="GE50" s="206"/>
      <c r="GF50" s="206"/>
      <c r="GG50" s="206"/>
      <c r="GH50" s="206"/>
      <c r="GI50" s="206"/>
      <c r="GJ50" s="206"/>
      <c r="GK50" s="206"/>
      <c r="GL50" s="206"/>
      <c r="GM50" s="206"/>
      <c r="GN50" s="206"/>
      <c r="GO50" s="206"/>
      <c r="GP50" s="206"/>
      <c r="GQ50" s="206"/>
      <c r="GR50" s="206"/>
      <c r="GS50" s="206"/>
      <c r="GT50" s="206"/>
      <c r="GU50" s="206"/>
      <c r="GV50" s="206"/>
      <c r="GW50" s="206"/>
      <c r="GX50" s="206"/>
      <c r="GY50" s="206"/>
      <c r="GZ50" s="206"/>
      <c r="HA50" s="206"/>
      <c r="HB50" s="206"/>
      <c r="HC50" s="206"/>
      <c r="HD50" s="206"/>
      <c r="HE50" s="206"/>
      <c r="HF50" s="206"/>
      <c r="HG50" s="206"/>
      <c r="HH50" s="206"/>
      <c r="HI50" s="206"/>
      <c r="HJ50" s="206"/>
      <c r="HK50" s="206"/>
      <c r="HL50" s="206"/>
      <c r="HM50" s="206"/>
      <c r="HN50" s="206"/>
      <c r="HO50" s="206"/>
      <c r="HP50" s="206"/>
      <c r="HQ50" s="206"/>
      <c r="HR50" s="206"/>
      <c r="HS50" s="206"/>
      <c r="HT50" s="206"/>
      <c r="HU50" s="206"/>
      <c r="HV50" s="206"/>
      <c r="HW50" s="206"/>
      <c r="HX50" s="206"/>
      <c r="HY50" s="206"/>
      <c r="HZ50" s="206"/>
      <c r="IA50" s="206"/>
      <c r="IB50" s="206"/>
      <c r="IC50" s="206"/>
      <c r="ID50" s="206"/>
      <c r="IE50" s="206"/>
      <c r="IF50" s="206"/>
      <c r="IG50" s="206"/>
      <c r="IH50" s="206"/>
      <c r="II50" s="206"/>
      <c r="IJ50" s="206"/>
      <c r="IK50" s="206"/>
      <c r="IL50" s="206"/>
      <c r="IM50" s="206"/>
      <c r="IN50" s="206"/>
      <c r="IO50" s="206"/>
      <c r="IP50" s="206"/>
      <c r="IQ50" s="206"/>
      <c r="IR50" s="206"/>
      <c r="IS50" s="206"/>
      <c r="IT50" s="206"/>
      <c r="IU50" s="206"/>
      <c r="IV50" s="206"/>
    </row>
    <row r="51" spans="1:256" s="212" customFormat="1" ht="42.75" customHeight="1" x14ac:dyDescent="0.2">
      <c r="A51" s="25">
        <v>26</v>
      </c>
      <c r="B51" s="112" t="s">
        <v>471</v>
      </c>
      <c r="C51" s="75">
        <v>4.4000000000000004</v>
      </c>
      <c r="D51" s="75">
        <v>1</v>
      </c>
      <c r="E51" s="75">
        <v>3</v>
      </c>
      <c r="F51" s="116"/>
      <c r="G51" s="116"/>
      <c r="H51" s="116">
        <v>1998000</v>
      </c>
      <c r="I51" s="116"/>
      <c r="J51" s="19" t="s">
        <v>375</v>
      </c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6"/>
      <c r="BR51" s="206"/>
      <c r="BS51" s="206"/>
      <c r="BT51" s="206"/>
      <c r="BU51" s="206"/>
      <c r="BV51" s="206"/>
      <c r="BW51" s="206"/>
      <c r="BX51" s="206"/>
      <c r="BY51" s="206"/>
      <c r="BZ51" s="206"/>
      <c r="CA51" s="206"/>
      <c r="CB51" s="206"/>
      <c r="CC51" s="206"/>
      <c r="CD51" s="206"/>
      <c r="CE51" s="206"/>
      <c r="CF51" s="206"/>
      <c r="CG51" s="206"/>
      <c r="CH51" s="206"/>
      <c r="CI51" s="206"/>
      <c r="CJ51" s="206"/>
      <c r="CK51" s="206"/>
      <c r="CL51" s="206"/>
      <c r="CM51" s="206"/>
      <c r="CN51" s="206"/>
      <c r="CO51" s="206"/>
      <c r="CP51" s="206"/>
      <c r="CQ51" s="206"/>
      <c r="CR51" s="206"/>
      <c r="CS51" s="206"/>
      <c r="CT51" s="206"/>
      <c r="CU51" s="206"/>
      <c r="CV51" s="206"/>
      <c r="CW51" s="206"/>
      <c r="CX51" s="206"/>
      <c r="CY51" s="206"/>
      <c r="CZ51" s="206"/>
      <c r="DA51" s="206"/>
      <c r="DB51" s="206"/>
      <c r="DC51" s="206"/>
      <c r="DD51" s="206"/>
      <c r="DE51" s="206"/>
      <c r="DF51" s="206"/>
      <c r="DG51" s="206"/>
      <c r="DH51" s="206"/>
      <c r="DI51" s="206"/>
      <c r="DJ51" s="206"/>
      <c r="DK51" s="206"/>
      <c r="DL51" s="206"/>
      <c r="DM51" s="206"/>
      <c r="DN51" s="206"/>
      <c r="DO51" s="206"/>
      <c r="DP51" s="206"/>
      <c r="DQ51" s="206"/>
      <c r="DR51" s="206"/>
      <c r="DS51" s="206"/>
      <c r="DT51" s="206"/>
      <c r="DU51" s="206"/>
      <c r="DV51" s="206"/>
      <c r="DW51" s="206"/>
      <c r="DX51" s="206"/>
      <c r="DY51" s="206"/>
      <c r="DZ51" s="206"/>
      <c r="EA51" s="206"/>
      <c r="EB51" s="206"/>
      <c r="EC51" s="206"/>
      <c r="ED51" s="206"/>
      <c r="EE51" s="206"/>
      <c r="EF51" s="206"/>
      <c r="EG51" s="206"/>
      <c r="EH51" s="206"/>
      <c r="EI51" s="206"/>
      <c r="EJ51" s="206"/>
      <c r="EK51" s="206"/>
      <c r="EL51" s="206"/>
      <c r="EM51" s="206"/>
      <c r="EN51" s="206"/>
      <c r="EO51" s="206"/>
      <c r="EP51" s="206"/>
      <c r="EQ51" s="206"/>
      <c r="ER51" s="206"/>
      <c r="ES51" s="206"/>
      <c r="ET51" s="206"/>
      <c r="EU51" s="206"/>
      <c r="EV51" s="206"/>
      <c r="EW51" s="206"/>
      <c r="EX51" s="206"/>
      <c r="EY51" s="206"/>
      <c r="EZ51" s="206"/>
      <c r="FA51" s="206"/>
      <c r="FB51" s="206"/>
      <c r="FC51" s="206"/>
      <c r="FD51" s="206"/>
      <c r="FE51" s="206"/>
      <c r="FF51" s="206"/>
      <c r="FG51" s="206"/>
      <c r="FH51" s="206"/>
      <c r="FI51" s="206"/>
      <c r="FJ51" s="206"/>
      <c r="FK51" s="206"/>
      <c r="FL51" s="206"/>
      <c r="FM51" s="206"/>
      <c r="FN51" s="206"/>
      <c r="FO51" s="206"/>
      <c r="FP51" s="206"/>
      <c r="FQ51" s="206"/>
      <c r="FR51" s="206"/>
      <c r="FS51" s="206"/>
      <c r="FT51" s="206"/>
      <c r="FU51" s="206"/>
      <c r="FV51" s="206"/>
      <c r="FW51" s="206"/>
      <c r="FX51" s="206"/>
      <c r="FY51" s="206"/>
      <c r="FZ51" s="206"/>
      <c r="GA51" s="206"/>
      <c r="GB51" s="206"/>
      <c r="GC51" s="206"/>
      <c r="GD51" s="206"/>
      <c r="GE51" s="206"/>
      <c r="GF51" s="206"/>
      <c r="GG51" s="206"/>
      <c r="GH51" s="206"/>
      <c r="GI51" s="206"/>
      <c r="GJ51" s="206"/>
      <c r="GK51" s="206"/>
      <c r="GL51" s="206"/>
      <c r="GM51" s="206"/>
      <c r="GN51" s="206"/>
      <c r="GO51" s="206"/>
      <c r="GP51" s="206"/>
      <c r="GQ51" s="206"/>
      <c r="GR51" s="206"/>
      <c r="GS51" s="206"/>
      <c r="GT51" s="206"/>
      <c r="GU51" s="206"/>
      <c r="GV51" s="206"/>
      <c r="GW51" s="206"/>
      <c r="GX51" s="206"/>
      <c r="GY51" s="206"/>
      <c r="GZ51" s="206"/>
      <c r="HA51" s="206"/>
      <c r="HB51" s="206"/>
      <c r="HC51" s="206"/>
      <c r="HD51" s="206"/>
      <c r="HE51" s="206"/>
      <c r="HF51" s="206"/>
      <c r="HG51" s="206"/>
      <c r="HH51" s="206"/>
      <c r="HI51" s="206"/>
      <c r="HJ51" s="206"/>
      <c r="HK51" s="206"/>
      <c r="HL51" s="206"/>
      <c r="HM51" s="206"/>
      <c r="HN51" s="206"/>
      <c r="HO51" s="206"/>
      <c r="HP51" s="206"/>
      <c r="HQ51" s="206"/>
      <c r="HR51" s="206"/>
      <c r="HS51" s="206"/>
      <c r="HT51" s="206"/>
      <c r="HU51" s="206"/>
      <c r="HV51" s="206"/>
      <c r="HW51" s="206"/>
      <c r="HX51" s="206"/>
      <c r="HY51" s="206"/>
      <c r="HZ51" s="206"/>
      <c r="IA51" s="206"/>
      <c r="IB51" s="206"/>
      <c r="IC51" s="206"/>
      <c r="ID51" s="206"/>
      <c r="IE51" s="206"/>
      <c r="IF51" s="206"/>
      <c r="IG51" s="206"/>
      <c r="IH51" s="206"/>
      <c r="II51" s="206"/>
      <c r="IJ51" s="206"/>
      <c r="IK51" s="206"/>
      <c r="IL51" s="206"/>
      <c r="IM51" s="206"/>
      <c r="IN51" s="206"/>
      <c r="IO51" s="206"/>
      <c r="IP51" s="206"/>
      <c r="IQ51" s="206"/>
      <c r="IR51" s="206"/>
      <c r="IS51" s="206"/>
      <c r="IT51" s="206"/>
      <c r="IU51" s="206"/>
      <c r="IV51" s="206"/>
    </row>
    <row r="52" spans="1:256" s="212" customFormat="1" ht="40.5" hidden="1" x14ac:dyDescent="0.2">
      <c r="A52" s="205"/>
      <c r="B52" s="378" t="s">
        <v>173</v>
      </c>
      <c r="C52" s="379"/>
      <c r="D52" s="379">
        <v>1</v>
      </c>
      <c r="E52" s="379">
        <v>3</v>
      </c>
      <c r="F52" s="380">
        <v>3000000</v>
      </c>
      <c r="G52" s="381"/>
      <c r="H52" s="382"/>
      <c r="I52" s="381"/>
      <c r="J52" s="381" t="s">
        <v>172</v>
      </c>
    </row>
    <row r="53" spans="1:256" s="212" customFormat="1" ht="40.5" hidden="1" x14ac:dyDescent="0.2">
      <c r="A53" s="205"/>
      <c r="B53" s="208" t="s">
        <v>133</v>
      </c>
      <c r="C53" s="207"/>
      <c r="D53" s="207"/>
      <c r="E53" s="207"/>
      <c r="F53" s="234">
        <v>8000000</v>
      </c>
      <c r="G53" s="234"/>
      <c r="H53" s="235"/>
      <c r="I53" s="234"/>
      <c r="J53" s="210" t="s">
        <v>182</v>
      </c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  <c r="BK53" s="206"/>
      <c r="BL53" s="206"/>
      <c r="BM53" s="206"/>
      <c r="BN53" s="206"/>
      <c r="BO53" s="206"/>
      <c r="BP53" s="206"/>
      <c r="BQ53" s="206"/>
      <c r="BR53" s="206"/>
      <c r="BS53" s="206"/>
      <c r="BT53" s="206"/>
      <c r="BU53" s="206"/>
      <c r="BV53" s="206"/>
      <c r="BW53" s="206"/>
      <c r="BX53" s="206"/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  <c r="DB53" s="206"/>
      <c r="DC53" s="206"/>
      <c r="DD53" s="206"/>
      <c r="DE53" s="206"/>
      <c r="DF53" s="206"/>
      <c r="DG53" s="206"/>
      <c r="DH53" s="206"/>
      <c r="DI53" s="206"/>
      <c r="DJ53" s="206"/>
      <c r="DK53" s="206"/>
      <c r="DL53" s="206"/>
      <c r="DM53" s="206"/>
      <c r="DN53" s="206"/>
      <c r="DO53" s="206"/>
      <c r="DP53" s="206"/>
      <c r="DQ53" s="206"/>
      <c r="DR53" s="206"/>
      <c r="DS53" s="206"/>
      <c r="DT53" s="206"/>
      <c r="DU53" s="206"/>
      <c r="DV53" s="206"/>
      <c r="DW53" s="206"/>
      <c r="DX53" s="206"/>
      <c r="DY53" s="206"/>
      <c r="DZ53" s="206"/>
      <c r="EA53" s="206"/>
      <c r="EB53" s="206"/>
      <c r="EC53" s="206"/>
      <c r="ED53" s="206"/>
      <c r="EE53" s="206"/>
      <c r="EF53" s="206"/>
      <c r="EG53" s="206"/>
      <c r="EH53" s="206"/>
      <c r="EI53" s="206"/>
      <c r="EJ53" s="206"/>
      <c r="EK53" s="206"/>
      <c r="EL53" s="206"/>
      <c r="EM53" s="206"/>
      <c r="EN53" s="206"/>
      <c r="EO53" s="206"/>
      <c r="EP53" s="206"/>
      <c r="EQ53" s="206"/>
      <c r="ER53" s="206"/>
      <c r="ES53" s="206"/>
      <c r="ET53" s="206"/>
      <c r="EU53" s="206"/>
      <c r="EV53" s="206"/>
      <c r="EW53" s="206"/>
      <c r="EX53" s="206"/>
      <c r="EY53" s="206"/>
      <c r="EZ53" s="206"/>
      <c r="FA53" s="206"/>
      <c r="FB53" s="206"/>
      <c r="FC53" s="206"/>
      <c r="FD53" s="206"/>
      <c r="FE53" s="206"/>
      <c r="FF53" s="206"/>
      <c r="FG53" s="206"/>
      <c r="FH53" s="206"/>
      <c r="FI53" s="206"/>
      <c r="FJ53" s="206"/>
      <c r="FK53" s="206"/>
      <c r="FL53" s="206"/>
      <c r="FM53" s="206"/>
      <c r="FN53" s="206"/>
      <c r="FO53" s="206"/>
      <c r="FP53" s="206"/>
      <c r="FQ53" s="206"/>
      <c r="FR53" s="206"/>
      <c r="FS53" s="206"/>
      <c r="FT53" s="206"/>
      <c r="FU53" s="206"/>
      <c r="FV53" s="206"/>
      <c r="FW53" s="206"/>
      <c r="FX53" s="206"/>
      <c r="FY53" s="206"/>
      <c r="FZ53" s="206"/>
      <c r="GA53" s="206"/>
      <c r="GB53" s="206"/>
      <c r="GC53" s="206"/>
      <c r="GD53" s="206"/>
      <c r="GE53" s="206"/>
      <c r="GF53" s="206"/>
      <c r="GG53" s="206"/>
      <c r="GH53" s="206"/>
      <c r="GI53" s="206"/>
      <c r="GJ53" s="206"/>
      <c r="GK53" s="206"/>
      <c r="GL53" s="206"/>
      <c r="GM53" s="206"/>
      <c r="GN53" s="206"/>
      <c r="GO53" s="206"/>
      <c r="GP53" s="206"/>
      <c r="GQ53" s="206"/>
      <c r="GR53" s="206"/>
      <c r="GS53" s="206"/>
      <c r="GT53" s="206"/>
      <c r="GU53" s="206"/>
      <c r="GV53" s="206"/>
      <c r="GW53" s="206"/>
      <c r="GX53" s="206"/>
      <c r="GY53" s="206"/>
      <c r="GZ53" s="206"/>
      <c r="HA53" s="206"/>
      <c r="HB53" s="206"/>
      <c r="HC53" s="206"/>
      <c r="HD53" s="206"/>
      <c r="HE53" s="206"/>
      <c r="HF53" s="206"/>
      <c r="HG53" s="206"/>
      <c r="HH53" s="206"/>
      <c r="HI53" s="206"/>
      <c r="HJ53" s="206"/>
      <c r="HK53" s="206"/>
      <c r="HL53" s="206"/>
      <c r="HM53" s="206"/>
      <c r="HN53" s="206"/>
      <c r="HO53" s="206"/>
      <c r="HP53" s="206"/>
      <c r="HQ53" s="206"/>
      <c r="HR53" s="206"/>
      <c r="HS53" s="206"/>
      <c r="HT53" s="206"/>
      <c r="HU53" s="206"/>
      <c r="HV53" s="206"/>
      <c r="HW53" s="206"/>
      <c r="HX53" s="206"/>
      <c r="HY53" s="206"/>
      <c r="HZ53" s="206"/>
      <c r="IA53" s="206"/>
      <c r="IB53" s="206"/>
      <c r="IC53" s="206"/>
      <c r="ID53" s="206"/>
      <c r="IE53" s="206"/>
      <c r="IF53" s="206"/>
      <c r="IG53" s="206"/>
      <c r="IH53" s="206"/>
      <c r="II53" s="206"/>
      <c r="IJ53" s="206"/>
      <c r="IK53" s="206"/>
      <c r="IL53" s="206"/>
      <c r="IM53" s="206"/>
      <c r="IN53" s="206"/>
      <c r="IO53" s="206"/>
      <c r="IP53" s="206"/>
      <c r="IQ53" s="206"/>
      <c r="IR53" s="206"/>
      <c r="IS53" s="206"/>
      <c r="IT53" s="206"/>
      <c r="IU53" s="206"/>
      <c r="IV53" s="206"/>
    </row>
    <row r="54" spans="1:256" s="478" customFormat="1" x14ac:dyDescent="0.2">
      <c r="A54" s="211"/>
      <c r="B54" s="474" t="s">
        <v>518</v>
      </c>
      <c r="C54" s="232"/>
      <c r="D54" s="232"/>
      <c r="E54" s="232"/>
      <c r="F54" s="475">
        <f>SUM(F20:F51)</f>
        <v>88704000</v>
      </c>
      <c r="G54" s="475">
        <f>SUM(G20:G51)</f>
        <v>88704000</v>
      </c>
      <c r="H54" s="475">
        <f>SUM(H20:H51)</f>
        <v>96696000</v>
      </c>
      <c r="I54" s="475">
        <f>SUM(I20:I51)</f>
        <v>88704000</v>
      </c>
      <c r="J54" s="476"/>
      <c r="K54" s="477"/>
      <c r="L54" s="477"/>
      <c r="M54" s="477"/>
      <c r="N54" s="477"/>
      <c r="O54" s="477"/>
      <c r="P54" s="477"/>
      <c r="Q54" s="477"/>
      <c r="R54" s="477"/>
      <c r="S54" s="477"/>
      <c r="T54" s="477"/>
      <c r="U54" s="477"/>
      <c r="V54" s="477"/>
      <c r="W54" s="477"/>
      <c r="X54" s="477"/>
      <c r="Y54" s="477"/>
      <c r="Z54" s="477"/>
      <c r="AA54" s="477"/>
      <c r="AB54" s="477"/>
      <c r="AC54" s="477"/>
      <c r="AD54" s="477"/>
      <c r="AE54" s="477"/>
      <c r="AF54" s="477"/>
      <c r="AG54" s="477"/>
      <c r="AH54" s="477"/>
      <c r="AI54" s="477"/>
      <c r="AJ54" s="477"/>
      <c r="AK54" s="477"/>
      <c r="AL54" s="477"/>
      <c r="AM54" s="477"/>
      <c r="AN54" s="477"/>
      <c r="AO54" s="477"/>
      <c r="AP54" s="477"/>
      <c r="AQ54" s="477"/>
      <c r="AR54" s="477"/>
      <c r="AS54" s="477"/>
      <c r="AT54" s="477"/>
      <c r="AU54" s="477"/>
      <c r="AV54" s="477"/>
      <c r="AW54" s="477"/>
      <c r="AX54" s="477"/>
      <c r="AY54" s="477"/>
      <c r="AZ54" s="477"/>
      <c r="BA54" s="477"/>
      <c r="BB54" s="477"/>
      <c r="BC54" s="477"/>
      <c r="BD54" s="477"/>
      <c r="BE54" s="477"/>
      <c r="BF54" s="477"/>
      <c r="BG54" s="477"/>
      <c r="BH54" s="477"/>
      <c r="BI54" s="477"/>
      <c r="BJ54" s="477"/>
      <c r="BK54" s="477"/>
      <c r="BL54" s="477"/>
      <c r="BM54" s="477"/>
      <c r="BN54" s="477"/>
      <c r="BO54" s="477"/>
      <c r="BP54" s="477"/>
      <c r="BQ54" s="477"/>
      <c r="BR54" s="477"/>
      <c r="BS54" s="477"/>
      <c r="BT54" s="477"/>
      <c r="BU54" s="477"/>
      <c r="BV54" s="477"/>
      <c r="BW54" s="477"/>
      <c r="BX54" s="477"/>
      <c r="BY54" s="477"/>
      <c r="BZ54" s="477"/>
      <c r="CA54" s="477"/>
      <c r="CB54" s="477"/>
      <c r="CC54" s="477"/>
      <c r="CD54" s="477"/>
      <c r="CE54" s="477"/>
      <c r="CF54" s="477"/>
      <c r="CG54" s="477"/>
      <c r="CH54" s="477"/>
      <c r="CI54" s="477"/>
      <c r="CJ54" s="477"/>
      <c r="CK54" s="477"/>
      <c r="CL54" s="477"/>
      <c r="CM54" s="477"/>
      <c r="CN54" s="477"/>
      <c r="CO54" s="477"/>
      <c r="CP54" s="477"/>
      <c r="CQ54" s="477"/>
      <c r="CR54" s="477"/>
      <c r="CS54" s="477"/>
      <c r="CT54" s="477"/>
      <c r="CU54" s="477"/>
      <c r="CV54" s="477"/>
      <c r="CW54" s="477"/>
      <c r="CX54" s="477"/>
      <c r="CY54" s="477"/>
      <c r="CZ54" s="477"/>
      <c r="DA54" s="477"/>
      <c r="DB54" s="477"/>
      <c r="DC54" s="477"/>
      <c r="DD54" s="477"/>
      <c r="DE54" s="477"/>
      <c r="DF54" s="477"/>
      <c r="DG54" s="477"/>
      <c r="DH54" s="477"/>
      <c r="DI54" s="477"/>
      <c r="DJ54" s="477"/>
      <c r="DK54" s="477"/>
      <c r="DL54" s="477"/>
      <c r="DM54" s="477"/>
      <c r="DN54" s="477"/>
      <c r="DO54" s="477"/>
      <c r="DP54" s="477"/>
      <c r="DQ54" s="477"/>
      <c r="DR54" s="477"/>
      <c r="DS54" s="477"/>
      <c r="DT54" s="477"/>
      <c r="DU54" s="477"/>
      <c r="DV54" s="477"/>
      <c r="DW54" s="477"/>
      <c r="DX54" s="477"/>
      <c r="DY54" s="477"/>
      <c r="DZ54" s="477"/>
      <c r="EA54" s="477"/>
      <c r="EB54" s="477"/>
      <c r="EC54" s="477"/>
      <c r="ED54" s="477"/>
      <c r="EE54" s="477"/>
      <c r="EF54" s="477"/>
      <c r="EG54" s="477"/>
      <c r="EH54" s="477"/>
      <c r="EI54" s="477"/>
      <c r="EJ54" s="477"/>
      <c r="EK54" s="477"/>
      <c r="EL54" s="477"/>
      <c r="EM54" s="477"/>
      <c r="EN54" s="477"/>
      <c r="EO54" s="477"/>
      <c r="EP54" s="477"/>
      <c r="EQ54" s="477"/>
      <c r="ER54" s="477"/>
      <c r="ES54" s="477"/>
      <c r="ET54" s="477"/>
      <c r="EU54" s="477"/>
      <c r="EV54" s="477"/>
      <c r="EW54" s="477"/>
      <c r="EX54" s="477"/>
      <c r="EY54" s="477"/>
      <c r="EZ54" s="477"/>
      <c r="FA54" s="477"/>
      <c r="FB54" s="477"/>
      <c r="FC54" s="477"/>
      <c r="FD54" s="477"/>
      <c r="FE54" s="477"/>
      <c r="FF54" s="477"/>
      <c r="FG54" s="477"/>
      <c r="FH54" s="477"/>
      <c r="FI54" s="477"/>
      <c r="FJ54" s="477"/>
      <c r="FK54" s="477"/>
      <c r="FL54" s="477"/>
      <c r="FM54" s="477"/>
      <c r="FN54" s="477"/>
      <c r="FO54" s="477"/>
      <c r="FP54" s="477"/>
      <c r="FQ54" s="477"/>
      <c r="FR54" s="477"/>
      <c r="FS54" s="477"/>
      <c r="FT54" s="477"/>
      <c r="FU54" s="477"/>
      <c r="FV54" s="477"/>
      <c r="FW54" s="477"/>
      <c r="FX54" s="477"/>
      <c r="FY54" s="477"/>
      <c r="FZ54" s="477"/>
      <c r="GA54" s="477"/>
      <c r="GB54" s="477"/>
      <c r="GC54" s="477"/>
      <c r="GD54" s="477"/>
      <c r="GE54" s="477"/>
      <c r="GF54" s="477"/>
      <c r="GG54" s="477"/>
      <c r="GH54" s="477"/>
      <c r="GI54" s="477"/>
      <c r="GJ54" s="477"/>
      <c r="GK54" s="477"/>
      <c r="GL54" s="477"/>
      <c r="GM54" s="477"/>
      <c r="GN54" s="477"/>
      <c r="GO54" s="477"/>
      <c r="GP54" s="477"/>
      <c r="GQ54" s="477"/>
      <c r="GR54" s="477"/>
      <c r="GS54" s="477"/>
      <c r="GT54" s="477"/>
      <c r="GU54" s="477"/>
      <c r="GV54" s="477"/>
      <c r="GW54" s="477"/>
      <c r="GX54" s="477"/>
      <c r="GY54" s="477"/>
      <c r="GZ54" s="477"/>
      <c r="HA54" s="477"/>
      <c r="HB54" s="477"/>
      <c r="HC54" s="477"/>
      <c r="HD54" s="477"/>
      <c r="HE54" s="477"/>
      <c r="HF54" s="477"/>
      <c r="HG54" s="477"/>
      <c r="HH54" s="477"/>
      <c r="HI54" s="477"/>
      <c r="HJ54" s="477"/>
      <c r="HK54" s="477"/>
      <c r="HL54" s="477"/>
      <c r="HM54" s="477"/>
      <c r="HN54" s="477"/>
      <c r="HO54" s="477"/>
      <c r="HP54" s="477"/>
      <c r="HQ54" s="477"/>
      <c r="HR54" s="477"/>
      <c r="HS54" s="477"/>
      <c r="HT54" s="477"/>
      <c r="HU54" s="477"/>
      <c r="HV54" s="477"/>
      <c r="HW54" s="477"/>
      <c r="HX54" s="477"/>
      <c r="HY54" s="477"/>
      <c r="HZ54" s="477"/>
      <c r="IA54" s="477"/>
      <c r="IB54" s="477"/>
      <c r="IC54" s="477"/>
      <c r="ID54" s="477"/>
      <c r="IE54" s="477"/>
      <c r="IF54" s="477"/>
      <c r="IG54" s="477"/>
      <c r="IH54" s="477"/>
      <c r="II54" s="477"/>
      <c r="IJ54" s="477"/>
      <c r="IK54" s="477"/>
      <c r="IL54" s="477"/>
      <c r="IM54" s="477"/>
      <c r="IN54" s="477"/>
      <c r="IO54" s="477"/>
      <c r="IP54" s="477"/>
      <c r="IQ54" s="477"/>
      <c r="IR54" s="477"/>
      <c r="IS54" s="477"/>
      <c r="IT54" s="477"/>
      <c r="IU54" s="477"/>
      <c r="IV54" s="477"/>
    </row>
    <row r="55" spans="1:256" s="357" customFormat="1" x14ac:dyDescent="0.2">
      <c r="A55" s="383"/>
      <c r="B55" s="384" t="s">
        <v>488</v>
      </c>
      <c r="C55" s="383"/>
      <c r="D55" s="384"/>
      <c r="E55" s="384"/>
      <c r="F55" s="385"/>
      <c r="G55" s="385"/>
      <c r="H55" s="385"/>
      <c r="I55" s="385"/>
      <c r="J55" s="384"/>
    </row>
    <row r="56" spans="1:256" s="31" customFormat="1" ht="60.75" x14ac:dyDescent="0.2">
      <c r="A56" s="25">
        <v>1</v>
      </c>
      <c r="B56" s="19" t="s">
        <v>310</v>
      </c>
      <c r="C56" s="27">
        <v>4.5</v>
      </c>
      <c r="D56" s="27">
        <v>2</v>
      </c>
      <c r="E56" s="27">
        <v>3</v>
      </c>
      <c r="F56" s="115">
        <v>70000000</v>
      </c>
      <c r="G56" s="354">
        <v>71000000</v>
      </c>
      <c r="H56" s="355">
        <v>85000000</v>
      </c>
      <c r="I56" s="354">
        <v>97000000</v>
      </c>
      <c r="J56" s="29" t="s">
        <v>32</v>
      </c>
      <c r="K56" s="123" t="s">
        <v>5</v>
      </c>
    </row>
    <row r="57" spans="1:256" s="31" customFormat="1" ht="51" customHeight="1" x14ac:dyDescent="0.2">
      <c r="A57" s="25">
        <v>2</v>
      </c>
      <c r="B57" s="19" t="s">
        <v>311</v>
      </c>
      <c r="C57" s="27">
        <v>4.4000000000000004</v>
      </c>
      <c r="D57" s="27">
        <v>2</v>
      </c>
      <c r="E57" s="27">
        <v>3</v>
      </c>
      <c r="F57" s="111"/>
      <c r="G57" s="111"/>
      <c r="H57" s="15">
        <v>3980000</v>
      </c>
      <c r="I57" s="111">
        <v>15920000</v>
      </c>
      <c r="J57" s="28" t="s">
        <v>392</v>
      </c>
    </row>
    <row r="58" spans="1:256" s="396" customFormat="1" x14ac:dyDescent="0.2">
      <c r="A58" s="388"/>
      <c r="B58" s="796" t="s">
        <v>3</v>
      </c>
      <c r="C58" s="796"/>
      <c r="D58" s="796"/>
      <c r="E58" s="796"/>
      <c r="F58" s="796" t="s">
        <v>4</v>
      </c>
      <c r="G58" s="796"/>
      <c r="H58" s="796"/>
      <c r="I58" s="796"/>
      <c r="J58" s="832"/>
      <c r="K58" s="395"/>
      <c r="L58" s="395"/>
      <c r="M58" s="395"/>
      <c r="N58" s="395"/>
      <c r="O58" s="395"/>
      <c r="P58" s="395"/>
      <c r="Q58" s="395"/>
      <c r="R58" s="395"/>
      <c r="S58" s="395"/>
      <c r="T58" s="395"/>
      <c r="U58" s="395"/>
      <c r="V58" s="395"/>
      <c r="W58" s="395"/>
      <c r="X58" s="395"/>
      <c r="Y58" s="395"/>
      <c r="Z58" s="395"/>
      <c r="AA58" s="395"/>
      <c r="AB58" s="395"/>
      <c r="AC58" s="395"/>
      <c r="AD58" s="395"/>
      <c r="AE58" s="395"/>
      <c r="AF58" s="395"/>
      <c r="AG58" s="395"/>
      <c r="AH58" s="395"/>
      <c r="AI58" s="395"/>
      <c r="AJ58" s="395"/>
      <c r="AK58" s="395"/>
      <c r="AL58" s="395"/>
      <c r="AM58" s="395"/>
      <c r="AN58" s="395"/>
      <c r="AO58" s="395"/>
      <c r="AP58" s="395"/>
      <c r="AQ58" s="395"/>
      <c r="AR58" s="395"/>
      <c r="AS58" s="395"/>
      <c r="AT58" s="395"/>
      <c r="AU58" s="395"/>
      <c r="AV58" s="395"/>
      <c r="AW58" s="395"/>
      <c r="AX58" s="395"/>
      <c r="AY58" s="395"/>
      <c r="AZ58" s="395"/>
      <c r="BA58" s="395"/>
      <c r="BB58" s="395"/>
      <c r="BC58" s="395"/>
      <c r="BD58" s="395"/>
      <c r="BE58" s="395"/>
      <c r="BF58" s="395"/>
      <c r="BG58" s="395"/>
      <c r="BH58" s="395"/>
      <c r="BI58" s="395"/>
      <c r="BJ58" s="395"/>
      <c r="BK58" s="395"/>
      <c r="BL58" s="395"/>
      <c r="BM58" s="395"/>
      <c r="BN58" s="395"/>
      <c r="BO58" s="395"/>
      <c r="BP58" s="395"/>
      <c r="BQ58" s="395"/>
      <c r="BR58" s="395"/>
      <c r="BS58" s="395"/>
      <c r="BT58" s="395"/>
      <c r="BU58" s="395"/>
      <c r="BV58" s="395"/>
      <c r="BW58" s="395"/>
      <c r="BX58" s="395"/>
      <c r="BY58" s="395"/>
      <c r="BZ58" s="395"/>
      <c r="CA58" s="395"/>
      <c r="CB58" s="395"/>
      <c r="CC58" s="395"/>
      <c r="CD58" s="395"/>
      <c r="CE58" s="395"/>
      <c r="CF58" s="395"/>
      <c r="CG58" s="395"/>
      <c r="CH58" s="395"/>
      <c r="CI58" s="395"/>
      <c r="CJ58" s="395"/>
      <c r="CK58" s="395"/>
      <c r="CL58" s="395"/>
      <c r="CM58" s="395"/>
      <c r="CN58" s="395"/>
      <c r="CO58" s="395"/>
      <c r="CP58" s="395"/>
      <c r="CQ58" s="395"/>
      <c r="CR58" s="395"/>
      <c r="CS58" s="395"/>
      <c r="CT58" s="395"/>
      <c r="CU58" s="395"/>
      <c r="CV58" s="395"/>
      <c r="CW58" s="395"/>
      <c r="CX58" s="395"/>
      <c r="CY58" s="395"/>
      <c r="CZ58" s="395"/>
      <c r="DA58" s="395"/>
      <c r="DB58" s="395"/>
      <c r="DC58" s="395"/>
      <c r="DD58" s="395"/>
      <c r="DE58" s="395"/>
      <c r="DF58" s="395"/>
      <c r="DG58" s="395"/>
      <c r="DH58" s="395"/>
      <c r="DI58" s="395"/>
      <c r="DJ58" s="395"/>
      <c r="DK58" s="395"/>
      <c r="DL58" s="395"/>
      <c r="DM58" s="395"/>
      <c r="DN58" s="395"/>
      <c r="DO58" s="395"/>
      <c r="DP58" s="395"/>
      <c r="DQ58" s="395"/>
      <c r="DR58" s="395"/>
      <c r="DS58" s="395"/>
      <c r="DT58" s="395"/>
      <c r="DU58" s="395"/>
      <c r="DV58" s="395"/>
      <c r="DW58" s="395"/>
      <c r="DX58" s="395"/>
      <c r="DY58" s="395"/>
      <c r="DZ58" s="395"/>
      <c r="EA58" s="395"/>
      <c r="EB58" s="395"/>
      <c r="EC58" s="395"/>
      <c r="ED58" s="395"/>
      <c r="EE58" s="395"/>
      <c r="EF58" s="395"/>
      <c r="EG58" s="395"/>
      <c r="EH58" s="395"/>
      <c r="EI58" s="395"/>
      <c r="EJ58" s="395"/>
      <c r="EK58" s="395"/>
      <c r="EL58" s="395"/>
      <c r="EM58" s="395"/>
      <c r="EN58" s="395"/>
      <c r="EO58" s="395"/>
      <c r="EP58" s="395"/>
      <c r="EQ58" s="395"/>
      <c r="ER58" s="395"/>
      <c r="ES58" s="395"/>
      <c r="ET58" s="395"/>
      <c r="EU58" s="395"/>
      <c r="EV58" s="395"/>
      <c r="EW58" s="395"/>
      <c r="EX58" s="395"/>
      <c r="EY58" s="395"/>
      <c r="EZ58" s="395"/>
      <c r="FA58" s="395"/>
      <c r="FB58" s="395"/>
      <c r="FC58" s="395"/>
      <c r="FD58" s="395"/>
      <c r="FE58" s="395"/>
      <c r="FF58" s="395"/>
      <c r="FG58" s="395"/>
      <c r="FH58" s="395"/>
      <c r="FI58" s="395"/>
      <c r="FJ58" s="395"/>
      <c r="FK58" s="395"/>
      <c r="FL58" s="395"/>
      <c r="FM58" s="395"/>
      <c r="FN58" s="395"/>
      <c r="FO58" s="395"/>
      <c r="FP58" s="395"/>
      <c r="FQ58" s="395"/>
      <c r="FR58" s="395"/>
      <c r="FS58" s="395"/>
      <c r="FT58" s="395"/>
      <c r="FU58" s="395"/>
      <c r="FV58" s="395"/>
      <c r="FW58" s="395"/>
      <c r="FX58" s="395"/>
      <c r="FY58" s="395"/>
      <c r="FZ58" s="395"/>
      <c r="GA58" s="395"/>
      <c r="GB58" s="395"/>
      <c r="GC58" s="395"/>
      <c r="GD58" s="395"/>
      <c r="GE58" s="395"/>
      <c r="GF58" s="395"/>
      <c r="GG58" s="395"/>
      <c r="GH58" s="395"/>
      <c r="GI58" s="395"/>
      <c r="GJ58" s="395"/>
      <c r="GK58" s="395"/>
      <c r="GL58" s="395"/>
      <c r="GM58" s="395"/>
      <c r="GN58" s="395"/>
      <c r="GO58" s="395"/>
      <c r="GP58" s="395"/>
      <c r="GQ58" s="395"/>
      <c r="GR58" s="395"/>
      <c r="GS58" s="395"/>
      <c r="GT58" s="395"/>
      <c r="GU58" s="395"/>
      <c r="GV58" s="395"/>
      <c r="GW58" s="395"/>
      <c r="GX58" s="395"/>
      <c r="GY58" s="395"/>
      <c r="GZ58" s="395"/>
      <c r="HA58" s="395"/>
      <c r="HB58" s="395"/>
      <c r="HC58" s="395"/>
      <c r="HD58" s="395"/>
      <c r="HE58" s="395"/>
      <c r="HF58" s="395"/>
      <c r="HG58" s="395"/>
      <c r="HH58" s="395"/>
      <c r="HI58" s="395"/>
      <c r="HJ58" s="395"/>
      <c r="HK58" s="395"/>
      <c r="HL58" s="395"/>
      <c r="HM58" s="395"/>
      <c r="HN58" s="395"/>
      <c r="HO58" s="395"/>
      <c r="HP58" s="395"/>
      <c r="HQ58" s="395"/>
      <c r="HR58" s="395"/>
      <c r="HS58" s="395"/>
      <c r="HT58" s="395"/>
      <c r="HU58" s="395"/>
      <c r="HV58" s="395"/>
      <c r="HW58" s="395"/>
      <c r="HX58" s="395"/>
      <c r="HY58" s="395"/>
      <c r="HZ58" s="395"/>
      <c r="IA58" s="395"/>
      <c r="IB58" s="395"/>
      <c r="IC58" s="395"/>
      <c r="ID58" s="395"/>
      <c r="IE58" s="395"/>
      <c r="IF58" s="395"/>
      <c r="IG58" s="395"/>
      <c r="IH58" s="395"/>
      <c r="II58" s="395"/>
      <c r="IJ58" s="395"/>
      <c r="IK58" s="395"/>
      <c r="IL58" s="395"/>
      <c r="IM58" s="395"/>
      <c r="IN58" s="395"/>
      <c r="IO58" s="395"/>
      <c r="IP58" s="395"/>
      <c r="IQ58" s="395"/>
      <c r="IR58" s="395"/>
      <c r="IS58" s="395"/>
      <c r="IT58" s="395"/>
      <c r="IU58" s="395"/>
      <c r="IV58" s="395"/>
    </row>
    <row r="59" spans="1:256" s="396" customFormat="1" ht="21" customHeight="1" x14ac:dyDescent="0.2">
      <c r="A59" s="398" t="s">
        <v>152</v>
      </c>
      <c r="B59" s="796"/>
      <c r="C59" s="796"/>
      <c r="D59" s="796"/>
      <c r="E59" s="796"/>
      <c r="F59" s="796"/>
      <c r="G59" s="796"/>
      <c r="H59" s="796"/>
      <c r="I59" s="796"/>
      <c r="J59" s="832"/>
      <c r="K59" s="395"/>
      <c r="L59" s="395"/>
      <c r="M59" s="395"/>
      <c r="N59" s="395"/>
      <c r="O59" s="395"/>
      <c r="P59" s="395"/>
      <c r="Q59" s="395"/>
      <c r="R59" s="395"/>
      <c r="S59" s="395"/>
      <c r="T59" s="395"/>
      <c r="U59" s="395"/>
      <c r="V59" s="395"/>
      <c r="W59" s="395"/>
      <c r="X59" s="395"/>
      <c r="Y59" s="395"/>
      <c r="Z59" s="395"/>
      <c r="AA59" s="395"/>
      <c r="AB59" s="395"/>
      <c r="AC59" s="395"/>
      <c r="AD59" s="395"/>
      <c r="AE59" s="395"/>
      <c r="AF59" s="395"/>
      <c r="AG59" s="395"/>
      <c r="AH59" s="395"/>
      <c r="AI59" s="395"/>
      <c r="AJ59" s="395"/>
      <c r="AK59" s="395"/>
      <c r="AL59" s="395"/>
      <c r="AM59" s="395"/>
      <c r="AN59" s="395"/>
      <c r="AO59" s="395"/>
      <c r="AP59" s="395"/>
      <c r="AQ59" s="395"/>
      <c r="AR59" s="395"/>
      <c r="AS59" s="395"/>
      <c r="AT59" s="395"/>
      <c r="AU59" s="395"/>
      <c r="AV59" s="395"/>
      <c r="AW59" s="395"/>
      <c r="AX59" s="395"/>
      <c r="AY59" s="395"/>
      <c r="AZ59" s="395"/>
      <c r="BA59" s="395"/>
      <c r="BB59" s="395"/>
      <c r="BC59" s="395"/>
      <c r="BD59" s="395"/>
      <c r="BE59" s="395"/>
      <c r="BF59" s="395"/>
      <c r="BG59" s="395"/>
      <c r="BH59" s="395"/>
      <c r="BI59" s="395"/>
      <c r="BJ59" s="395"/>
      <c r="BK59" s="395"/>
      <c r="BL59" s="395"/>
      <c r="BM59" s="395"/>
      <c r="BN59" s="395"/>
      <c r="BO59" s="395"/>
      <c r="BP59" s="395"/>
      <c r="BQ59" s="395"/>
      <c r="BR59" s="395"/>
      <c r="BS59" s="395"/>
      <c r="BT59" s="395"/>
      <c r="BU59" s="395"/>
      <c r="BV59" s="395"/>
      <c r="BW59" s="395"/>
      <c r="BX59" s="395"/>
      <c r="BY59" s="395"/>
      <c r="BZ59" s="395"/>
      <c r="CA59" s="395"/>
      <c r="CB59" s="395"/>
      <c r="CC59" s="395"/>
      <c r="CD59" s="395"/>
      <c r="CE59" s="395"/>
      <c r="CF59" s="395"/>
      <c r="CG59" s="395"/>
      <c r="CH59" s="395"/>
      <c r="CI59" s="395"/>
      <c r="CJ59" s="395"/>
      <c r="CK59" s="395"/>
      <c r="CL59" s="395"/>
      <c r="CM59" s="395"/>
      <c r="CN59" s="395"/>
      <c r="CO59" s="395"/>
      <c r="CP59" s="395"/>
      <c r="CQ59" s="395"/>
      <c r="CR59" s="395"/>
      <c r="CS59" s="395"/>
      <c r="CT59" s="395"/>
      <c r="CU59" s="395"/>
      <c r="CV59" s="395"/>
      <c r="CW59" s="395"/>
      <c r="CX59" s="395"/>
      <c r="CY59" s="395"/>
      <c r="CZ59" s="395"/>
      <c r="DA59" s="395"/>
      <c r="DB59" s="395"/>
      <c r="DC59" s="395"/>
      <c r="DD59" s="395"/>
      <c r="DE59" s="395"/>
      <c r="DF59" s="395"/>
      <c r="DG59" s="395"/>
      <c r="DH59" s="395"/>
      <c r="DI59" s="395"/>
      <c r="DJ59" s="395"/>
      <c r="DK59" s="395"/>
      <c r="DL59" s="395"/>
      <c r="DM59" s="395"/>
      <c r="DN59" s="395"/>
      <c r="DO59" s="395"/>
      <c r="DP59" s="395"/>
      <c r="DQ59" s="395"/>
      <c r="DR59" s="395"/>
      <c r="DS59" s="395"/>
      <c r="DT59" s="395"/>
      <c r="DU59" s="395"/>
      <c r="DV59" s="395"/>
      <c r="DW59" s="395"/>
      <c r="DX59" s="395"/>
      <c r="DY59" s="395"/>
      <c r="DZ59" s="395"/>
      <c r="EA59" s="395"/>
      <c r="EB59" s="395"/>
      <c r="EC59" s="395"/>
      <c r="ED59" s="395"/>
      <c r="EE59" s="395"/>
      <c r="EF59" s="395"/>
      <c r="EG59" s="395"/>
      <c r="EH59" s="395"/>
      <c r="EI59" s="395"/>
      <c r="EJ59" s="395"/>
      <c r="EK59" s="395"/>
      <c r="EL59" s="395"/>
      <c r="EM59" s="395"/>
      <c r="EN59" s="395"/>
      <c r="EO59" s="395"/>
      <c r="EP59" s="395"/>
      <c r="EQ59" s="395"/>
      <c r="ER59" s="395"/>
      <c r="ES59" s="395"/>
      <c r="ET59" s="395"/>
      <c r="EU59" s="395"/>
      <c r="EV59" s="395"/>
      <c r="EW59" s="395"/>
      <c r="EX59" s="395"/>
      <c r="EY59" s="395"/>
      <c r="EZ59" s="395"/>
      <c r="FA59" s="395"/>
      <c r="FB59" s="395"/>
      <c r="FC59" s="395"/>
      <c r="FD59" s="395"/>
      <c r="FE59" s="395"/>
      <c r="FF59" s="395"/>
      <c r="FG59" s="395"/>
      <c r="FH59" s="395"/>
      <c r="FI59" s="395"/>
      <c r="FJ59" s="395"/>
      <c r="FK59" s="395"/>
      <c r="FL59" s="395"/>
      <c r="FM59" s="395"/>
      <c r="FN59" s="395"/>
      <c r="FO59" s="395"/>
      <c r="FP59" s="395"/>
      <c r="FQ59" s="395"/>
      <c r="FR59" s="395"/>
      <c r="FS59" s="395"/>
      <c r="FT59" s="395"/>
      <c r="FU59" s="395"/>
      <c r="FV59" s="395"/>
      <c r="FW59" s="395"/>
      <c r="FX59" s="395"/>
      <c r="FY59" s="395"/>
      <c r="FZ59" s="395"/>
      <c r="GA59" s="395"/>
      <c r="GB59" s="395"/>
      <c r="GC59" s="395"/>
      <c r="GD59" s="395"/>
      <c r="GE59" s="395"/>
      <c r="GF59" s="395"/>
      <c r="GG59" s="395"/>
      <c r="GH59" s="395"/>
      <c r="GI59" s="395"/>
      <c r="GJ59" s="395"/>
      <c r="GK59" s="395"/>
      <c r="GL59" s="395"/>
      <c r="GM59" s="395"/>
      <c r="GN59" s="395"/>
      <c r="GO59" s="395"/>
      <c r="GP59" s="395"/>
      <c r="GQ59" s="395"/>
      <c r="GR59" s="395"/>
      <c r="GS59" s="395"/>
      <c r="GT59" s="395"/>
      <c r="GU59" s="395"/>
      <c r="GV59" s="395"/>
      <c r="GW59" s="395"/>
      <c r="GX59" s="395"/>
      <c r="GY59" s="395"/>
      <c r="GZ59" s="395"/>
      <c r="HA59" s="395"/>
      <c r="HB59" s="395"/>
      <c r="HC59" s="395"/>
      <c r="HD59" s="395"/>
      <c r="HE59" s="395"/>
      <c r="HF59" s="395"/>
      <c r="HG59" s="395"/>
      <c r="HH59" s="395"/>
      <c r="HI59" s="395"/>
      <c r="HJ59" s="395"/>
      <c r="HK59" s="395"/>
      <c r="HL59" s="395"/>
      <c r="HM59" s="395"/>
      <c r="HN59" s="395"/>
      <c r="HO59" s="395"/>
      <c r="HP59" s="395"/>
      <c r="HQ59" s="395"/>
      <c r="HR59" s="395"/>
      <c r="HS59" s="395"/>
      <c r="HT59" s="395"/>
      <c r="HU59" s="395"/>
      <c r="HV59" s="395"/>
      <c r="HW59" s="395"/>
      <c r="HX59" s="395"/>
      <c r="HY59" s="395"/>
      <c r="HZ59" s="395"/>
      <c r="IA59" s="395"/>
      <c r="IB59" s="395"/>
      <c r="IC59" s="395"/>
      <c r="ID59" s="395"/>
      <c r="IE59" s="395"/>
      <c r="IF59" s="395"/>
      <c r="IG59" s="395"/>
      <c r="IH59" s="395"/>
      <c r="II59" s="395"/>
      <c r="IJ59" s="395"/>
      <c r="IK59" s="395"/>
      <c r="IL59" s="395"/>
      <c r="IM59" s="395"/>
      <c r="IN59" s="395"/>
      <c r="IO59" s="395"/>
      <c r="IP59" s="395"/>
      <c r="IQ59" s="395"/>
      <c r="IR59" s="395"/>
      <c r="IS59" s="395"/>
      <c r="IT59" s="395"/>
      <c r="IU59" s="395"/>
      <c r="IV59" s="395"/>
    </row>
    <row r="60" spans="1:256" s="397" customFormat="1" ht="40.5" x14ac:dyDescent="0.2">
      <c r="A60" s="399"/>
      <c r="B60" s="389" t="s">
        <v>9</v>
      </c>
      <c r="C60" s="391" t="s">
        <v>2</v>
      </c>
      <c r="D60" s="389" t="s">
        <v>10</v>
      </c>
      <c r="E60" s="400" t="s">
        <v>11</v>
      </c>
      <c r="F60" s="389" t="s">
        <v>13</v>
      </c>
      <c r="G60" s="389" t="s">
        <v>14</v>
      </c>
      <c r="H60" s="389" t="s">
        <v>15</v>
      </c>
      <c r="I60" s="389" t="s">
        <v>16</v>
      </c>
      <c r="J60" s="400" t="s">
        <v>12</v>
      </c>
      <c r="K60" s="395"/>
      <c r="L60" s="395"/>
      <c r="M60" s="395"/>
      <c r="N60" s="395"/>
      <c r="O60" s="395"/>
      <c r="P60" s="395"/>
      <c r="Q60" s="395"/>
      <c r="R60" s="395"/>
      <c r="S60" s="395"/>
      <c r="T60" s="395"/>
      <c r="U60" s="395"/>
      <c r="V60" s="395"/>
      <c r="W60" s="395"/>
      <c r="X60" s="395"/>
      <c r="Y60" s="395"/>
      <c r="Z60" s="395"/>
      <c r="AA60" s="395"/>
      <c r="AB60" s="395"/>
      <c r="AC60" s="395"/>
      <c r="AD60" s="395"/>
      <c r="AE60" s="395"/>
      <c r="AF60" s="395"/>
      <c r="AG60" s="395"/>
      <c r="AH60" s="395"/>
      <c r="AI60" s="395"/>
      <c r="AJ60" s="395"/>
      <c r="AK60" s="395"/>
      <c r="AL60" s="395"/>
      <c r="AM60" s="395"/>
      <c r="AN60" s="395"/>
      <c r="AO60" s="395"/>
      <c r="AP60" s="395"/>
      <c r="AQ60" s="395"/>
      <c r="AR60" s="395"/>
      <c r="AS60" s="395"/>
      <c r="AT60" s="395"/>
      <c r="AU60" s="395"/>
      <c r="AV60" s="395"/>
      <c r="AW60" s="395"/>
      <c r="AX60" s="395"/>
      <c r="AY60" s="395"/>
      <c r="AZ60" s="395"/>
      <c r="BA60" s="395"/>
      <c r="BB60" s="395"/>
      <c r="BC60" s="395"/>
      <c r="BD60" s="395"/>
      <c r="BE60" s="395"/>
      <c r="BF60" s="395"/>
      <c r="BG60" s="395"/>
      <c r="BH60" s="395"/>
      <c r="BI60" s="395"/>
      <c r="BJ60" s="395"/>
      <c r="BK60" s="395"/>
      <c r="BL60" s="395"/>
      <c r="BM60" s="395"/>
      <c r="BN60" s="395"/>
      <c r="BO60" s="395"/>
      <c r="BP60" s="395"/>
      <c r="BQ60" s="395"/>
      <c r="BR60" s="395"/>
      <c r="BS60" s="395"/>
      <c r="BT60" s="395"/>
      <c r="BU60" s="395"/>
      <c r="BV60" s="395"/>
      <c r="BW60" s="395"/>
      <c r="BX60" s="395"/>
      <c r="BY60" s="395"/>
      <c r="BZ60" s="395"/>
      <c r="CA60" s="395"/>
      <c r="CB60" s="395"/>
      <c r="CC60" s="395"/>
      <c r="CD60" s="395"/>
      <c r="CE60" s="395"/>
      <c r="CF60" s="395"/>
      <c r="CG60" s="395"/>
      <c r="CH60" s="395"/>
      <c r="CI60" s="395"/>
      <c r="CJ60" s="395"/>
      <c r="CK60" s="395"/>
      <c r="CL60" s="395"/>
      <c r="CM60" s="395"/>
      <c r="CN60" s="395"/>
      <c r="CO60" s="395"/>
      <c r="CP60" s="395"/>
      <c r="CQ60" s="395"/>
      <c r="CR60" s="395"/>
      <c r="CS60" s="395"/>
      <c r="CT60" s="395"/>
      <c r="CU60" s="395"/>
      <c r="CV60" s="395"/>
      <c r="CW60" s="395"/>
      <c r="CX60" s="395"/>
      <c r="CY60" s="395"/>
      <c r="CZ60" s="395"/>
      <c r="DA60" s="395"/>
      <c r="DB60" s="395"/>
      <c r="DC60" s="395"/>
      <c r="DD60" s="395"/>
      <c r="DE60" s="395"/>
      <c r="DF60" s="395"/>
      <c r="DG60" s="395"/>
      <c r="DH60" s="395"/>
      <c r="DI60" s="395"/>
      <c r="DJ60" s="395"/>
      <c r="DK60" s="395"/>
      <c r="DL60" s="395"/>
      <c r="DM60" s="395"/>
      <c r="DN60" s="395"/>
      <c r="DO60" s="395"/>
      <c r="DP60" s="395"/>
      <c r="DQ60" s="395"/>
      <c r="DR60" s="395"/>
      <c r="DS60" s="395"/>
      <c r="DT60" s="395"/>
      <c r="DU60" s="395"/>
      <c r="DV60" s="395"/>
      <c r="DW60" s="395"/>
      <c r="DX60" s="395"/>
      <c r="DY60" s="395"/>
      <c r="DZ60" s="395"/>
      <c r="EA60" s="395"/>
      <c r="EB60" s="395"/>
      <c r="EC60" s="395"/>
      <c r="ED60" s="395"/>
      <c r="EE60" s="395"/>
      <c r="EF60" s="395"/>
      <c r="EG60" s="395"/>
      <c r="EH60" s="395"/>
      <c r="EI60" s="395"/>
      <c r="EJ60" s="395"/>
      <c r="EK60" s="395"/>
      <c r="EL60" s="395"/>
      <c r="EM60" s="395"/>
      <c r="EN60" s="395"/>
      <c r="EO60" s="395"/>
      <c r="EP60" s="395"/>
      <c r="EQ60" s="395"/>
      <c r="ER60" s="395"/>
      <c r="ES60" s="395"/>
      <c r="ET60" s="395"/>
      <c r="EU60" s="395"/>
      <c r="EV60" s="395"/>
      <c r="EW60" s="395"/>
      <c r="EX60" s="395"/>
      <c r="EY60" s="395"/>
      <c r="EZ60" s="395"/>
      <c r="FA60" s="395"/>
      <c r="FB60" s="395"/>
      <c r="FC60" s="395"/>
      <c r="FD60" s="395"/>
      <c r="FE60" s="395"/>
      <c r="FF60" s="395"/>
      <c r="FG60" s="395"/>
      <c r="FH60" s="395"/>
      <c r="FI60" s="395"/>
      <c r="FJ60" s="395"/>
      <c r="FK60" s="395"/>
      <c r="FL60" s="395"/>
      <c r="FM60" s="395"/>
      <c r="FN60" s="395"/>
      <c r="FO60" s="395"/>
      <c r="FP60" s="395"/>
      <c r="FQ60" s="395"/>
      <c r="FR60" s="395"/>
      <c r="FS60" s="395"/>
      <c r="FT60" s="395"/>
      <c r="FU60" s="395"/>
      <c r="FV60" s="395"/>
      <c r="FW60" s="395"/>
      <c r="FX60" s="395"/>
      <c r="FY60" s="395"/>
      <c r="FZ60" s="395"/>
      <c r="GA60" s="395"/>
      <c r="GB60" s="395"/>
      <c r="GC60" s="395"/>
      <c r="GD60" s="395"/>
      <c r="GE60" s="395"/>
      <c r="GF60" s="395"/>
      <c r="GG60" s="395"/>
      <c r="GH60" s="395"/>
      <c r="GI60" s="395"/>
      <c r="GJ60" s="395"/>
      <c r="GK60" s="395"/>
      <c r="GL60" s="395"/>
      <c r="GM60" s="395"/>
      <c r="GN60" s="395"/>
      <c r="GO60" s="395"/>
      <c r="GP60" s="395"/>
      <c r="GQ60" s="395"/>
      <c r="GR60" s="395"/>
      <c r="GS60" s="395"/>
      <c r="GT60" s="395"/>
      <c r="GU60" s="395"/>
      <c r="GV60" s="395"/>
      <c r="GW60" s="395"/>
      <c r="GX60" s="395"/>
      <c r="GY60" s="395"/>
      <c r="GZ60" s="395"/>
      <c r="HA60" s="395"/>
      <c r="HB60" s="395"/>
      <c r="HC60" s="395"/>
      <c r="HD60" s="395"/>
      <c r="HE60" s="395"/>
      <c r="HF60" s="395"/>
      <c r="HG60" s="395"/>
      <c r="HH60" s="395"/>
      <c r="HI60" s="395"/>
      <c r="HJ60" s="395"/>
      <c r="HK60" s="395"/>
      <c r="HL60" s="395"/>
      <c r="HM60" s="395"/>
      <c r="HN60" s="395"/>
      <c r="HO60" s="395"/>
      <c r="HP60" s="395"/>
      <c r="HQ60" s="395"/>
      <c r="HR60" s="395"/>
      <c r="HS60" s="395"/>
      <c r="HT60" s="395"/>
      <c r="HU60" s="395"/>
      <c r="HV60" s="395"/>
      <c r="HW60" s="395"/>
      <c r="HX60" s="395"/>
      <c r="HY60" s="395"/>
      <c r="HZ60" s="395"/>
      <c r="IA60" s="395"/>
      <c r="IB60" s="395"/>
      <c r="IC60" s="395"/>
      <c r="ID60" s="395"/>
      <c r="IE60" s="395"/>
      <c r="IF60" s="395"/>
      <c r="IG60" s="395"/>
      <c r="IH60" s="395"/>
      <c r="II60" s="395"/>
      <c r="IJ60" s="395"/>
      <c r="IK60" s="395"/>
      <c r="IL60" s="395"/>
      <c r="IM60" s="395"/>
      <c r="IN60" s="395"/>
      <c r="IO60" s="395"/>
      <c r="IP60" s="395"/>
      <c r="IQ60" s="395"/>
      <c r="IR60" s="395"/>
      <c r="IS60" s="395"/>
      <c r="IT60" s="395"/>
      <c r="IU60" s="395"/>
      <c r="IV60" s="395"/>
    </row>
    <row r="61" spans="1:256" s="26" customFormat="1" ht="67.5" customHeight="1" x14ac:dyDescent="0.3">
      <c r="A61" s="25">
        <v>3</v>
      </c>
      <c r="B61" s="19" t="s">
        <v>188</v>
      </c>
      <c r="C61" s="27">
        <v>4.4000000000000004</v>
      </c>
      <c r="D61" s="27">
        <v>2</v>
      </c>
      <c r="E61" s="27">
        <v>3</v>
      </c>
      <c r="F61" s="111"/>
      <c r="G61" s="111"/>
      <c r="H61" s="15">
        <v>12800000</v>
      </c>
      <c r="I61" s="111"/>
      <c r="J61" s="28" t="s">
        <v>392</v>
      </c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  <c r="IG61" s="31"/>
      <c r="IH61" s="31"/>
      <c r="II61" s="31"/>
      <c r="IJ61" s="31"/>
      <c r="IK61" s="31"/>
      <c r="IL61" s="31"/>
      <c r="IM61" s="31"/>
      <c r="IN61" s="31"/>
      <c r="IO61" s="31"/>
      <c r="IP61" s="31"/>
      <c r="IQ61" s="31"/>
      <c r="IR61" s="31"/>
      <c r="IS61" s="31"/>
      <c r="IT61" s="31"/>
      <c r="IU61" s="31"/>
      <c r="IV61" s="31"/>
    </row>
    <row r="62" spans="1:256" s="26" customFormat="1" ht="65.25" customHeight="1" x14ac:dyDescent="0.3">
      <c r="A62" s="25">
        <v>4</v>
      </c>
      <c r="B62" s="19" t="s">
        <v>189</v>
      </c>
      <c r="C62" s="27">
        <v>4.4000000000000004</v>
      </c>
      <c r="D62" s="27">
        <v>2</v>
      </c>
      <c r="E62" s="27">
        <v>3</v>
      </c>
      <c r="F62" s="111"/>
      <c r="G62" s="111"/>
      <c r="H62" s="15"/>
      <c r="I62" s="111">
        <v>12800000</v>
      </c>
      <c r="J62" s="28" t="s">
        <v>392</v>
      </c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  <c r="IG62" s="31"/>
      <c r="IH62" s="31"/>
      <c r="II62" s="31"/>
      <c r="IJ62" s="31"/>
      <c r="IK62" s="31"/>
      <c r="IL62" s="31"/>
      <c r="IM62" s="31"/>
      <c r="IN62" s="31"/>
      <c r="IO62" s="31"/>
      <c r="IP62" s="31"/>
      <c r="IQ62" s="31"/>
      <c r="IR62" s="31"/>
      <c r="IS62" s="31"/>
      <c r="IT62" s="31"/>
      <c r="IU62" s="31"/>
      <c r="IV62" s="31"/>
    </row>
    <row r="63" spans="1:256" s="31" customFormat="1" ht="60.75" x14ac:dyDescent="0.2">
      <c r="A63" s="25">
        <v>5</v>
      </c>
      <c r="B63" s="19" t="s">
        <v>312</v>
      </c>
      <c r="C63" s="27">
        <v>4.4000000000000004</v>
      </c>
      <c r="D63" s="27">
        <v>2</v>
      </c>
      <c r="E63" s="27">
        <v>3</v>
      </c>
      <c r="F63" s="111"/>
      <c r="G63" s="111">
        <v>7000000</v>
      </c>
      <c r="H63" s="15">
        <v>6000000</v>
      </c>
      <c r="I63" s="111"/>
      <c r="J63" s="28" t="s">
        <v>392</v>
      </c>
    </row>
    <row r="64" spans="1:256" s="31" customFormat="1" ht="60.75" x14ac:dyDescent="0.2">
      <c r="A64" s="25">
        <v>6</v>
      </c>
      <c r="B64" s="19" t="s">
        <v>272</v>
      </c>
      <c r="C64" s="119">
        <v>4.3</v>
      </c>
      <c r="D64" s="356">
        <v>2</v>
      </c>
      <c r="E64" s="356">
        <v>5</v>
      </c>
      <c r="F64" s="124">
        <v>500000</v>
      </c>
      <c r="G64" s="124">
        <v>500000</v>
      </c>
      <c r="H64" s="248">
        <v>500000</v>
      </c>
      <c r="I64" s="124">
        <v>500000</v>
      </c>
      <c r="J64" s="241" t="s">
        <v>271</v>
      </c>
    </row>
    <row r="65" spans="1:256" s="31" customFormat="1" ht="67.5" customHeight="1" x14ac:dyDescent="0.2">
      <c r="A65" s="25">
        <v>7</v>
      </c>
      <c r="B65" s="19" t="s">
        <v>273</v>
      </c>
      <c r="C65" s="119">
        <v>4.3</v>
      </c>
      <c r="D65" s="356">
        <v>2</v>
      </c>
      <c r="E65" s="356">
        <v>5</v>
      </c>
      <c r="F65" s="124">
        <v>500000</v>
      </c>
      <c r="G65" s="124">
        <v>500000</v>
      </c>
      <c r="H65" s="248">
        <v>500000</v>
      </c>
      <c r="I65" s="124">
        <v>500000</v>
      </c>
      <c r="J65" s="241" t="s">
        <v>271</v>
      </c>
    </row>
    <row r="66" spans="1:256" s="31" customFormat="1" ht="40.5" x14ac:dyDescent="0.2">
      <c r="A66" s="25">
        <v>8</v>
      </c>
      <c r="B66" s="19" t="s">
        <v>274</v>
      </c>
      <c r="C66" s="27">
        <v>4.2</v>
      </c>
      <c r="D66" s="356">
        <v>2</v>
      </c>
      <c r="E66" s="356">
        <v>2</v>
      </c>
      <c r="F66" s="124">
        <v>100000</v>
      </c>
      <c r="G66" s="124">
        <v>100000</v>
      </c>
      <c r="H66" s="248">
        <v>100000</v>
      </c>
      <c r="I66" s="124">
        <v>100000</v>
      </c>
      <c r="J66" s="241" t="s">
        <v>271</v>
      </c>
    </row>
    <row r="67" spans="1:256" s="31" customFormat="1" ht="60.75" x14ac:dyDescent="0.2">
      <c r="A67" s="25">
        <v>9</v>
      </c>
      <c r="B67" s="19" t="s">
        <v>389</v>
      </c>
      <c r="C67" s="27">
        <v>4.4000000000000004</v>
      </c>
      <c r="D67" s="27">
        <v>2</v>
      </c>
      <c r="E67" s="27">
        <v>3</v>
      </c>
      <c r="F67" s="76"/>
      <c r="G67" s="76"/>
      <c r="H67" s="260">
        <v>44400000</v>
      </c>
      <c r="I67" s="76"/>
      <c r="J67" s="28" t="s">
        <v>392</v>
      </c>
    </row>
    <row r="68" spans="1:256" s="396" customFormat="1" x14ac:dyDescent="0.2">
      <c r="A68" s="388"/>
      <c r="B68" s="796" t="s">
        <v>3</v>
      </c>
      <c r="C68" s="796"/>
      <c r="D68" s="796"/>
      <c r="E68" s="796"/>
      <c r="F68" s="796" t="s">
        <v>4</v>
      </c>
      <c r="G68" s="796"/>
      <c r="H68" s="796"/>
      <c r="I68" s="796"/>
      <c r="J68" s="832"/>
      <c r="K68" s="395"/>
      <c r="L68" s="395"/>
      <c r="M68" s="395"/>
      <c r="N68" s="395"/>
      <c r="O68" s="395"/>
      <c r="P68" s="395"/>
      <c r="Q68" s="395"/>
      <c r="R68" s="395"/>
      <c r="S68" s="395"/>
      <c r="T68" s="395"/>
      <c r="U68" s="395"/>
      <c r="V68" s="395"/>
      <c r="W68" s="395"/>
      <c r="X68" s="395"/>
      <c r="Y68" s="395"/>
      <c r="Z68" s="395"/>
      <c r="AA68" s="395"/>
      <c r="AB68" s="395"/>
      <c r="AC68" s="395"/>
      <c r="AD68" s="395"/>
      <c r="AE68" s="395"/>
      <c r="AF68" s="395"/>
      <c r="AG68" s="395"/>
      <c r="AH68" s="395"/>
      <c r="AI68" s="395"/>
      <c r="AJ68" s="395"/>
      <c r="AK68" s="395"/>
      <c r="AL68" s="395"/>
      <c r="AM68" s="395"/>
      <c r="AN68" s="395"/>
      <c r="AO68" s="395"/>
      <c r="AP68" s="395"/>
      <c r="AQ68" s="395"/>
      <c r="AR68" s="395"/>
      <c r="AS68" s="395"/>
      <c r="AT68" s="395"/>
      <c r="AU68" s="395"/>
      <c r="AV68" s="395"/>
      <c r="AW68" s="395"/>
      <c r="AX68" s="395"/>
      <c r="AY68" s="395"/>
      <c r="AZ68" s="395"/>
      <c r="BA68" s="395"/>
      <c r="BB68" s="395"/>
      <c r="BC68" s="395"/>
      <c r="BD68" s="395"/>
      <c r="BE68" s="395"/>
      <c r="BF68" s="395"/>
      <c r="BG68" s="395"/>
      <c r="BH68" s="395"/>
      <c r="BI68" s="395"/>
      <c r="BJ68" s="395"/>
      <c r="BK68" s="395"/>
      <c r="BL68" s="395"/>
      <c r="BM68" s="395"/>
      <c r="BN68" s="395"/>
      <c r="BO68" s="395"/>
      <c r="BP68" s="395"/>
      <c r="BQ68" s="395"/>
      <c r="BR68" s="395"/>
      <c r="BS68" s="395"/>
      <c r="BT68" s="395"/>
      <c r="BU68" s="395"/>
      <c r="BV68" s="395"/>
      <c r="BW68" s="395"/>
      <c r="BX68" s="395"/>
      <c r="BY68" s="395"/>
      <c r="BZ68" s="395"/>
      <c r="CA68" s="395"/>
      <c r="CB68" s="395"/>
      <c r="CC68" s="395"/>
      <c r="CD68" s="395"/>
      <c r="CE68" s="395"/>
      <c r="CF68" s="395"/>
      <c r="CG68" s="395"/>
      <c r="CH68" s="395"/>
      <c r="CI68" s="395"/>
      <c r="CJ68" s="395"/>
      <c r="CK68" s="395"/>
      <c r="CL68" s="395"/>
      <c r="CM68" s="395"/>
      <c r="CN68" s="395"/>
      <c r="CO68" s="395"/>
      <c r="CP68" s="395"/>
      <c r="CQ68" s="395"/>
      <c r="CR68" s="395"/>
      <c r="CS68" s="395"/>
      <c r="CT68" s="395"/>
      <c r="CU68" s="395"/>
      <c r="CV68" s="395"/>
      <c r="CW68" s="395"/>
      <c r="CX68" s="395"/>
      <c r="CY68" s="395"/>
      <c r="CZ68" s="395"/>
      <c r="DA68" s="395"/>
      <c r="DB68" s="395"/>
      <c r="DC68" s="395"/>
      <c r="DD68" s="395"/>
      <c r="DE68" s="395"/>
      <c r="DF68" s="395"/>
      <c r="DG68" s="395"/>
      <c r="DH68" s="395"/>
      <c r="DI68" s="395"/>
      <c r="DJ68" s="395"/>
      <c r="DK68" s="395"/>
      <c r="DL68" s="395"/>
      <c r="DM68" s="395"/>
      <c r="DN68" s="395"/>
      <c r="DO68" s="395"/>
      <c r="DP68" s="395"/>
      <c r="DQ68" s="395"/>
      <c r="DR68" s="395"/>
      <c r="DS68" s="395"/>
      <c r="DT68" s="395"/>
      <c r="DU68" s="395"/>
      <c r="DV68" s="395"/>
      <c r="DW68" s="395"/>
      <c r="DX68" s="395"/>
      <c r="DY68" s="395"/>
      <c r="DZ68" s="395"/>
      <c r="EA68" s="395"/>
      <c r="EB68" s="395"/>
      <c r="EC68" s="395"/>
      <c r="ED68" s="395"/>
      <c r="EE68" s="395"/>
      <c r="EF68" s="395"/>
      <c r="EG68" s="395"/>
      <c r="EH68" s="395"/>
      <c r="EI68" s="395"/>
      <c r="EJ68" s="395"/>
      <c r="EK68" s="395"/>
      <c r="EL68" s="395"/>
      <c r="EM68" s="395"/>
      <c r="EN68" s="395"/>
      <c r="EO68" s="395"/>
      <c r="EP68" s="395"/>
      <c r="EQ68" s="395"/>
      <c r="ER68" s="395"/>
      <c r="ES68" s="395"/>
      <c r="ET68" s="395"/>
      <c r="EU68" s="395"/>
      <c r="EV68" s="395"/>
      <c r="EW68" s="395"/>
      <c r="EX68" s="395"/>
      <c r="EY68" s="395"/>
      <c r="EZ68" s="395"/>
      <c r="FA68" s="395"/>
      <c r="FB68" s="395"/>
      <c r="FC68" s="395"/>
      <c r="FD68" s="395"/>
      <c r="FE68" s="395"/>
      <c r="FF68" s="395"/>
      <c r="FG68" s="395"/>
      <c r="FH68" s="395"/>
      <c r="FI68" s="395"/>
      <c r="FJ68" s="395"/>
      <c r="FK68" s="395"/>
      <c r="FL68" s="395"/>
      <c r="FM68" s="395"/>
      <c r="FN68" s="395"/>
      <c r="FO68" s="395"/>
      <c r="FP68" s="395"/>
      <c r="FQ68" s="395"/>
      <c r="FR68" s="395"/>
      <c r="FS68" s="395"/>
      <c r="FT68" s="395"/>
      <c r="FU68" s="395"/>
      <c r="FV68" s="395"/>
      <c r="FW68" s="395"/>
      <c r="FX68" s="395"/>
      <c r="FY68" s="395"/>
      <c r="FZ68" s="395"/>
      <c r="GA68" s="395"/>
      <c r="GB68" s="395"/>
      <c r="GC68" s="395"/>
      <c r="GD68" s="395"/>
      <c r="GE68" s="395"/>
      <c r="GF68" s="395"/>
      <c r="GG68" s="395"/>
      <c r="GH68" s="395"/>
      <c r="GI68" s="395"/>
      <c r="GJ68" s="395"/>
      <c r="GK68" s="395"/>
      <c r="GL68" s="395"/>
      <c r="GM68" s="395"/>
      <c r="GN68" s="395"/>
      <c r="GO68" s="395"/>
      <c r="GP68" s="395"/>
      <c r="GQ68" s="395"/>
      <c r="GR68" s="395"/>
      <c r="GS68" s="395"/>
      <c r="GT68" s="395"/>
      <c r="GU68" s="395"/>
      <c r="GV68" s="395"/>
      <c r="GW68" s="395"/>
      <c r="GX68" s="395"/>
      <c r="GY68" s="395"/>
      <c r="GZ68" s="395"/>
      <c r="HA68" s="395"/>
      <c r="HB68" s="395"/>
      <c r="HC68" s="395"/>
      <c r="HD68" s="395"/>
      <c r="HE68" s="395"/>
      <c r="HF68" s="395"/>
      <c r="HG68" s="395"/>
      <c r="HH68" s="395"/>
      <c r="HI68" s="395"/>
      <c r="HJ68" s="395"/>
      <c r="HK68" s="395"/>
      <c r="HL68" s="395"/>
      <c r="HM68" s="395"/>
      <c r="HN68" s="395"/>
      <c r="HO68" s="395"/>
      <c r="HP68" s="395"/>
      <c r="HQ68" s="395"/>
      <c r="HR68" s="395"/>
      <c r="HS68" s="395"/>
      <c r="HT68" s="395"/>
      <c r="HU68" s="395"/>
      <c r="HV68" s="395"/>
      <c r="HW68" s="395"/>
      <c r="HX68" s="395"/>
      <c r="HY68" s="395"/>
      <c r="HZ68" s="395"/>
      <c r="IA68" s="395"/>
      <c r="IB68" s="395"/>
      <c r="IC68" s="395"/>
      <c r="ID68" s="395"/>
      <c r="IE68" s="395"/>
      <c r="IF68" s="395"/>
      <c r="IG68" s="395"/>
      <c r="IH68" s="395"/>
      <c r="II68" s="395"/>
      <c r="IJ68" s="395"/>
      <c r="IK68" s="395"/>
      <c r="IL68" s="395"/>
      <c r="IM68" s="395"/>
      <c r="IN68" s="395"/>
      <c r="IO68" s="395"/>
      <c r="IP68" s="395"/>
      <c r="IQ68" s="395"/>
      <c r="IR68" s="395"/>
      <c r="IS68" s="395"/>
      <c r="IT68" s="395"/>
      <c r="IU68" s="395"/>
      <c r="IV68" s="395"/>
    </row>
    <row r="69" spans="1:256" s="396" customFormat="1" ht="21" customHeight="1" x14ac:dyDescent="0.2">
      <c r="A69" s="398" t="s">
        <v>152</v>
      </c>
      <c r="B69" s="796"/>
      <c r="C69" s="796"/>
      <c r="D69" s="796"/>
      <c r="E69" s="796"/>
      <c r="F69" s="796"/>
      <c r="G69" s="796"/>
      <c r="H69" s="796"/>
      <c r="I69" s="796"/>
      <c r="J69" s="832"/>
      <c r="K69" s="395"/>
      <c r="L69" s="395"/>
      <c r="M69" s="395"/>
      <c r="N69" s="395"/>
      <c r="O69" s="395"/>
      <c r="P69" s="395"/>
      <c r="Q69" s="395"/>
      <c r="R69" s="395"/>
      <c r="S69" s="395"/>
      <c r="T69" s="395"/>
      <c r="U69" s="395"/>
      <c r="V69" s="395"/>
      <c r="W69" s="395"/>
      <c r="X69" s="395"/>
      <c r="Y69" s="395"/>
      <c r="Z69" s="395"/>
      <c r="AA69" s="395"/>
      <c r="AB69" s="395"/>
      <c r="AC69" s="395"/>
      <c r="AD69" s="395"/>
      <c r="AE69" s="395"/>
      <c r="AF69" s="395"/>
      <c r="AG69" s="395"/>
      <c r="AH69" s="395"/>
      <c r="AI69" s="395"/>
      <c r="AJ69" s="395"/>
      <c r="AK69" s="395"/>
      <c r="AL69" s="395"/>
      <c r="AM69" s="395"/>
      <c r="AN69" s="395"/>
      <c r="AO69" s="395"/>
      <c r="AP69" s="395"/>
      <c r="AQ69" s="395"/>
      <c r="AR69" s="395"/>
      <c r="AS69" s="395"/>
      <c r="AT69" s="395"/>
      <c r="AU69" s="395"/>
      <c r="AV69" s="395"/>
      <c r="AW69" s="395"/>
      <c r="AX69" s="395"/>
      <c r="AY69" s="395"/>
      <c r="AZ69" s="395"/>
      <c r="BA69" s="395"/>
      <c r="BB69" s="395"/>
      <c r="BC69" s="395"/>
      <c r="BD69" s="395"/>
      <c r="BE69" s="395"/>
      <c r="BF69" s="395"/>
      <c r="BG69" s="395"/>
      <c r="BH69" s="395"/>
      <c r="BI69" s="395"/>
      <c r="BJ69" s="395"/>
      <c r="BK69" s="395"/>
      <c r="BL69" s="395"/>
      <c r="BM69" s="395"/>
      <c r="BN69" s="395"/>
      <c r="BO69" s="395"/>
      <c r="BP69" s="395"/>
      <c r="BQ69" s="395"/>
      <c r="BR69" s="395"/>
      <c r="BS69" s="395"/>
      <c r="BT69" s="395"/>
      <c r="BU69" s="395"/>
      <c r="BV69" s="395"/>
      <c r="BW69" s="395"/>
      <c r="BX69" s="395"/>
      <c r="BY69" s="395"/>
      <c r="BZ69" s="395"/>
      <c r="CA69" s="395"/>
      <c r="CB69" s="395"/>
      <c r="CC69" s="395"/>
      <c r="CD69" s="395"/>
      <c r="CE69" s="395"/>
      <c r="CF69" s="395"/>
      <c r="CG69" s="395"/>
      <c r="CH69" s="395"/>
      <c r="CI69" s="395"/>
      <c r="CJ69" s="395"/>
      <c r="CK69" s="395"/>
      <c r="CL69" s="395"/>
      <c r="CM69" s="395"/>
      <c r="CN69" s="395"/>
      <c r="CO69" s="395"/>
      <c r="CP69" s="395"/>
      <c r="CQ69" s="395"/>
      <c r="CR69" s="395"/>
      <c r="CS69" s="395"/>
      <c r="CT69" s="395"/>
      <c r="CU69" s="395"/>
      <c r="CV69" s="395"/>
      <c r="CW69" s="395"/>
      <c r="CX69" s="395"/>
      <c r="CY69" s="395"/>
      <c r="CZ69" s="395"/>
      <c r="DA69" s="395"/>
      <c r="DB69" s="395"/>
      <c r="DC69" s="395"/>
      <c r="DD69" s="395"/>
      <c r="DE69" s="395"/>
      <c r="DF69" s="395"/>
      <c r="DG69" s="395"/>
      <c r="DH69" s="395"/>
      <c r="DI69" s="395"/>
      <c r="DJ69" s="395"/>
      <c r="DK69" s="395"/>
      <c r="DL69" s="395"/>
      <c r="DM69" s="395"/>
      <c r="DN69" s="395"/>
      <c r="DO69" s="395"/>
      <c r="DP69" s="395"/>
      <c r="DQ69" s="395"/>
      <c r="DR69" s="395"/>
      <c r="DS69" s="395"/>
      <c r="DT69" s="395"/>
      <c r="DU69" s="395"/>
      <c r="DV69" s="395"/>
      <c r="DW69" s="395"/>
      <c r="DX69" s="395"/>
      <c r="DY69" s="395"/>
      <c r="DZ69" s="395"/>
      <c r="EA69" s="395"/>
      <c r="EB69" s="395"/>
      <c r="EC69" s="395"/>
      <c r="ED69" s="395"/>
      <c r="EE69" s="395"/>
      <c r="EF69" s="395"/>
      <c r="EG69" s="395"/>
      <c r="EH69" s="395"/>
      <c r="EI69" s="395"/>
      <c r="EJ69" s="395"/>
      <c r="EK69" s="395"/>
      <c r="EL69" s="395"/>
      <c r="EM69" s="395"/>
      <c r="EN69" s="395"/>
      <c r="EO69" s="395"/>
      <c r="EP69" s="395"/>
      <c r="EQ69" s="395"/>
      <c r="ER69" s="395"/>
      <c r="ES69" s="395"/>
      <c r="ET69" s="395"/>
      <c r="EU69" s="395"/>
      <c r="EV69" s="395"/>
      <c r="EW69" s="395"/>
      <c r="EX69" s="395"/>
      <c r="EY69" s="395"/>
      <c r="EZ69" s="395"/>
      <c r="FA69" s="395"/>
      <c r="FB69" s="395"/>
      <c r="FC69" s="395"/>
      <c r="FD69" s="395"/>
      <c r="FE69" s="395"/>
      <c r="FF69" s="395"/>
      <c r="FG69" s="395"/>
      <c r="FH69" s="395"/>
      <c r="FI69" s="395"/>
      <c r="FJ69" s="395"/>
      <c r="FK69" s="395"/>
      <c r="FL69" s="395"/>
      <c r="FM69" s="395"/>
      <c r="FN69" s="395"/>
      <c r="FO69" s="395"/>
      <c r="FP69" s="395"/>
      <c r="FQ69" s="395"/>
      <c r="FR69" s="395"/>
      <c r="FS69" s="395"/>
      <c r="FT69" s="395"/>
      <c r="FU69" s="395"/>
      <c r="FV69" s="395"/>
      <c r="FW69" s="395"/>
      <c r="FX69" s="395"/>
      <c r="FY69" s="395"/>
      <c r="FZ69" s="395"/>
      <c r="GA69" s="395"/>
      <c r="GB69" s="395"/>
      <c r="GC69" s="395"/>
      <c r="GD69" s="395"/>
      <c r="GE69" s="395"/>
      <c r="GF69" s="395"/>
      <c r="GG69" s="395"/>
      <c r="GH69" s="395"/>
      <c r="GI69" s="395"/>
      <c r="GJ69" s="395"/>
      <c r="GK69" s="395"/>
      <c r="GL69" s="395"/>
      <c r="GM69" s="395"/>
      <c r="GN69" s="395"/>
      <c r="GO69" s="395"/>
      <c r="GP69" s="395"/>
      <c r="GQ69" s="395"/>
      <c r="GR69" s="395"/>
      <c r="GS69" s="395"/>
      <c r="GT69" s="395"/>
      <c r="GU69" s="395"/>
      <c r="GV69" s="395"/>
      <c r="GW69" s="395"/>
      <c r="GX69" s="395"/>
      <c r="GY69" s="395"/>
      <c r="GZ69" s="395"/>
      <c r="HA69" s="395"/>
      <c r="HB69" s="395"/>
      <c r="HC69" s="395"/>
      <c r="HD69" s="395"/>
      <c r="HE69" s="395"/>
      <c r="HF69" s="395"/>
      <c r="HG69" s="395"/>
      <c r="HH69" s="395"/>
      <c r="HI69" s="395"/>
      <c r="HJ69" s="395"/>
      <c r="HK69" s="395"/>
      <c r="HL69" s="395"/>
      <c r="HM69" s="395"/>
      <c r="HN69" s="395"/>
      <c r="HO69" s="395"/>
      <c r="HP69" s="395"/>
      <c r="HQ69" s="395"/>
      <c r="HR69" s="395"/>
      <c r="HS69" s="395"/>
      <c r="HT69" s="395"/>
      <c r="HU69" s="395"/>
      <c r="HV69" s="395"/>
      <c r="HW69" s="395"/>
      <c r="HX69" s="395"/>
      <c r="HY69" s="395"/>
      <c r="HZ69" s="395"/>
      <c r="IA69" s="395"/>
      <c r="IB69" s="395"/>
      <c r="IC69" s="395"/>
      <c r="ID69" s="395"/>
      <c r="IE69" s="395"/>
      <c r="IF69" s="395"/>
      <c r="IG69" s="395"/>
      <c r="IH69" s="395"/>
      <c r="II69" s="395"/>
      <c r="IJ69" s="395"/>
      <c r="IK69" s="395"/>
      <c r="IL69" s="395"/>
      <c r="IM69" s="395"/>
      <c r="IN69" s="395"/>
      <c r="IO69" s="395"/>
      <c r="IP69" s="395"/>
      <c r="IQ69" s="395"/>
      <c r="IR69" s="395"/>
      <c r="IS69" s="395"/>
      <c r="IT69" s="395"/>
      <c r="IU69" s="395"/>
      <c r="IV69" s="395"/>
    </row>
    <row r="70" spans="1:256" s="397" customFormat="1" ht="40.5" x14ac:dyDescent="0.2">
      <c r="A70" s="399"/>
      <c r="B70" s="389" t="s">
        <v>9</v>
      </c>
      <c r="C70" s="391" t="s">
        <v>2</v>
      </c>
      <c r="D70" s="389" t="s">
        <v>10</v>
      </c>
      <c r="E70" s="400" t="s">
        <v>11</v>
      </c>
      <c r="F70" s="389" t="s">
        <v>13</v>
      </c>
      <c r="G70" s="389" t="s">
        <v>14</v>
      </c>
      <c r="H70" s="389" t="s">
        <v>15</v>
      </c>
      <c r="I70" s="389" t="s">
        <v>16</v>
      </c>
      <c r="J70" s="400" t="s">
        <v>12</v>
      </c>
      <c r="K70" s="395"/>
      <c r="L70" s="395"/>
      <c r="M70" s="395"/>
      <c r="N70" s="395"/>
      <c r="O70" s="395"/>
      <c r="P70" s="395"/>
      <c r="Q70" s="395"/>
      <c r="R70" s="395"/>
      <c r="S70" s="395"/>
      <c r="T70" s="395"/>
      <c r="U70" s="395"/>
      <c r="V70" s="395"/>
      <c r="W70" s="395"/>
      <c r="X70" s="395"/>
      <c r="Y70" s="395"/>
      <c r="Z70" s="395"/>
      <c r="AA70" s="395"/>
      <c r="AB70" s="395"/>
      <c r="AC70" s="395"/>
      <c r="AD70" s="395"/>
      <c r="AE70" s="395"/>
      <c r="AF70" s="395"/>
      <c r="AG70" s="395"/>
      <c r="AH70" s="395"/>
      <c r="AI70" s="395"/>
      <c r="AJ70" s="395"/>
      <c r="AK70" s="395"/>
      <c r="AL70" s="395"/>
      <c r="AM70" s="395"/>
      <c r="AN70" s="395"/>
      <c r="AO70" s="395"/>
      <c r="AP70" s="395"/>
      <c r="AQ70" s="395"/>
      <c r="AR70" s="395"/>
      <c r="AS70" s="395"/>
      <c r="AT70" s="395"/>
      <c r="AU70" s="395"/>
      <c r="AV70" s="395"/>
      <c r="AW70" s="395"/>
      <c r="AX70" s="395"/>
      <c r="AY70" s="395"/>
      <c r="AZ70" s="395"/>
      <c r="BA70" s="395"/>
      <c r="BB70" s="395"/>
      <c r="BC70" s="395"/>
      <c r="BD70" s="395"/>
      <c r="BE70" s="395"/>
      <c r="BF70" s="395"/>
      <c r="BG70" s="395"/>
      <c r="BH70" s="395"/>
      <c r="BI70" s="395"/>
      <c r="BJ70" s="395"/>
      <c r="BK70" s="395"/>
      <c r="BL70" s="395"/>
      <c r="BM70" s="395"/>
      <c r="BN70" s="395"/>
      <c r="BO70" s="395"/>
      <c r="BP70" s="395"/>
      <c r="BQ70" s="395"/>
      <c r="BR70" s="395"/>
      <c r="BS70" s="395"/>
      <c r="BT70" s="395"/>
      <c r="BU70" s="395"/>
      <c r="BV70" s="395"/>
      <c r="BW70" s="395"/>
      <c r="BX70" s="395"/>
      <c r="BY70" s="395"/>
      <c r="BZ70" s="395"/>
      <c r="CA70" s="395"/>
      <c r="CB70" s="395"/>
      <c r="CC70" s="395"/>
      <c r="CD70" s="395"/>
      <c r="CE70" s="395"/>
      <c r="CF70" s="395"/>
      <c r="CG70" s="395"/>
      <c r="CH70" s="395"/>
      <c r="CI70" s="395"/>
      <c r="CJ70" s="395"/>
      <c r="CK70" s="395"/>
      <c r="CL70" s="395"/>
      <c r="CM70" s="395"/>
      <c r="CN70" s="395"/>
      <c r="CO70" s="395"/>
      <c r="CP70" s="395"/>
      <c r="CQ70" s="395"/>
      <c r="CR70" s="395"/>
      <c r="CS70" s="395"/>
      <c r="CT70" s="395"/>
      <c r="CU70" s="395"/>
      <c r="CV70" s="395"/>
      <c r="CW70" s="395"/>
      <c r="CX70" s="395"/>
      <c r="CY70" s="395"/>
      <c r="CZ70" s="395"/>
      <c r="DA70" s="395"/>
      <c r="DB70" s="395"/>
      <c r="DC70" s="395"/>
      <c r="DD70" s="395"/>
      <c r="DE70" s="395"/>
      <c r="DF70" s="395"/>
      <c r="DG70" s="395"/>
      <c r="DH70" s="395"/>
      <c r="DI70" s="395"/>
      <c r="DJ70" s="395"/>
      <c r="DK70" s="395"/>
      <c r="DL70" s="395"/>
      <c r="DM70" s="395"/>
      <c r="DN70" s="395"/>
      <c r="DO70" s="395"/>
      <c r="DP70" s="395"/>
      <c r="DQ70" s="395"/>
      <c r="DR70" s="395"/>
      <c r="DS70" s="395"/>
      <c r="DT70" s="395"/>
      <c r="DU70" s="395"/>
      <c r="DV70" s="395"/>
      <c r="DW70" s="395"/>
      <c r="DX70" s="395"/>
      <c r="DY70" s="395"/>
      <c r="DZ70" s="395"/>
      <c r="EA70" s="395"/>
      <c r="EB70" s="395"/>
      <c r="EC70" s="395"/>
      <c r="ED70" s="395"/>
      <c r="EE70" s="395"/>
      <c r="EF70" s="395"/>
      <c r="EG70" s="395"/>
      <c r="EH70" s="395"/>
      <c r="EI70" s="395"/>
      <c r="EJ70" s="395"/>
      <c r="EK70" s="395"/>
      <c r="EL70" s="395"/>
      <c r="EM70" s="395"/>
      <c r="EN70" s="395"/>
      <c r="EO70" s="395"/>
      <c r="EP70" s="395"/>
      <c r="EQ70" s="395"/>
      <c r="ER70" s="395"/>
      <c r="ES70" s="395"/>
      <c r="ET70" s="395"/>
      <c r="EU70" s="395"/>
      <c r="EV70" s="395"/>
      <c r="EW70" s="395"/>
      <c r="EX70" s="395"/>
      <c r="EY70" s="395"/>
      <c r="EZ70" s="395"/>
      <c r="FA70" s="395"/>
      <c r="FB70" s="395"/>
      <c r="FC70" s="395"/>
      <c r="FD70" s="395"/>
      <c r="FE70" s="395"/>
      <c r="FF70" s="395"/>
      <c r="FG70" s="395"/>
      <c r="FH70" s="395"/>
      <c r="FI70" s="395"/>
      <c r="FJ70" s="395"/>
      <c r="FK70" s="395"/>
      <c r="FL70" s="395"/>
      <c r="FM70" s="395"/>
      <c r="FN70" s="395"/>
      <c r="FO70" s="395"/>
      <c r="FP70" s="395"/>
      <c r="FQ70" s="395"/>
      <c r="FR70" s="395"/>
      <c r="FS70" s="395"/>
      <c r="FT70" s="395"/>
      <c r="FU70" s="395"/>
      <c r="FV70" s="395"/>
      <c r="FW70" s="395"/>
      <c r="FX70" s="395"/>
      <c r="FY70" s="395"/>
      <c r="FZ70" s="395"/>
      <c r="GA70" s="395"/>
      <c r="GB70" s="395"/>
      <c r="GC70" s="395"/>
      <c r="GD70" s="395"/>
      <c r="GE70" s="395"/>
      <c r="GF70" s="395"/>
      <c r="GG70" s="395"/>
      <c r="GH70" s="395"/>
      <c r="GI70" s="395"/>
      <c r="GJ70" s="395"/>
      <c r="GK70" s="395"/>
      <c r="GL70" s="395"/>
      <c r="GM70" s="395"/>
      <c r="GN70" s="395"/>
      <c r="GO70" s="395"/>
      <c r="GP70" s="395"/>
      <c r="GQ70" s="395"/>
      <c r="GR70" s="395"/>
      <c r="GS70" s="395"/>
      <c r="GT70" s="395"/>
      <c r="GU70" s="395"/>
      <c r="GV70" s="395"/>
      <c r="GW70" s="395"/>
      <c r="GX70" s="395"/>
      <c r="GY70" s="395"/>
      <c r="GZ70" s="395"/>
      <c r="HA70" s="395"/>
      <c r="HB70" s="395"/>
      <c r="HC70" s="395"/>
      <c r="HD70" s="395"/>
      <c r="HE70" s="395"/>
      <c r="HF70" s="395"/>
      <c r="HG70" s="395"/>
      <c r="HH70" s="395"/>
      <c r="HI70" s="395"/>
      <c r="HJ70" s="395"/>
      <c r="HK70" s="395"/>
      <c r="HL70" s="395"/>
      <c r="HM70" s="395"/>
      <c r="HN70" s="395"/>
      <c r="HO70" s="395"/>
      <c r="HP70" s="395"/>
      <c r="HQ70" s="395"/>
      <c r="HR70" s="395"/>
      <c r="HS70" s="395"/>
      <c r="HT70" s="395"/>
      <c r="HU70" s="395"/>
      <c r="HV70" s="395"/>
      <c r="HW70" s="395"/>
      <c r="HX70" s="395"/>
      <c r="HY70" s="395"/>
      <c r="HZ70" s="395"/>
      <c r="IA70" s="395"/>
      <c r="IB70" s="395"/>
      <c r="IC70" s="395"/>
      <c r="ID70" s="395"/>
      <c r="IE70" s="395"/>
      <c r="IF70" s="395"/>
      <c r="IG70" s="395"/>
      <c r="IH70" s="395"/>
      <c r="II70" s="395"/>
      <c r="IJ70" s="395"/>
      <c r="IK70" s="395"/>
      <c r="IL70" s="395"/>
      <c r="IM70" s="395"/>
      <c r="IN70" s="395"/>
      <c r="IO70" s="395"/>
      <c r="IP70" s="395"/>
      <c r="IQ70" s="395"/>
      <c r="IR70" s="395"/>
      <c r="IS70" s="395"/>
      <c r="IT70" s="395"/>
      <c r="IU70" s="395"/>
      <c r="IV70" s="395"/>
    </row>
    <row r="71" spans="1:256" s="31" customFormat="1" ht="40.5" x14ac:dyDescent="0.2">
      <c r="A71" s="25">
        <v>10</v>
      </c>
      <c r="B71" s="19" t="s">
        <v>390</v>
      </c>
      <c r="C71" s="27">
        <v>4.4000000000000004</v>
      </c>
      <c r="D71" s="27">
        <v>2</v>
      </c>
      <c r="E71" s="27">
        <v>3</v>
      </c>
      <c r="F71" s="76"/>
      <c r="G71" s="76"/>
      <c r="H71" s="259">
        <v>84000000</v>
      </c>
      <c r="I71" s="76"/>
      <c r="J71" s="28" t="s">
        <v>392</v>
      </c>
    </row>
    <row r="72" spans="1:256" s="31" customFormat="1" ht="60.75" x14ac:dyDescent="0.2">
      <c r="A72" s="25">
        <v>11</v>
      </c>
      <c r="B72" s="19" t="s">
        <v>391</v>
      </c>
      <c r="C72" s="27">
        <v>4.4000000000000004</v>
      </c>
      <c r="D72" s="27">
        <v>2</v>
      </c>
      <c r="E72" s="27">
        <v>3</v>
      </c>
      <c r="F72" s="76"/>
      <c r="G72" s="76"/>
      <c r="H72" s="259">
        <v>60000000</v>
      </c>
      <c r="I72" s="76"/>
      <c r="J72" s="28" t="s">
        <v>392</v>
      </c>
    </row>
    <row r="73" spans="1:256" s="31" customFormat="1" ht="40.5" x14ac:dyDescent="0.2">
      <c r="A73" s="25">
        <v>12</v>
      </c>
      <c r="B73" s="19" t="s">
        <v>393</v>
      </c>
      <c r="C73" s="27">
        <v>4.4000000000000004</v>
      </c>
      <c r="D73" s="27">
        <v>2</v>
      </c>
      <c r="E73" s="27">
        <v>3</v>
      </c>
      <c r="F73" s="76"/>
      <c r="G73" s="76"/>
      <c r="H73" s="259">
        <v>36000000</v>
      </c>
      <c r="I73" s="76"/>
      <c r="J73" s="28" t="s">
        <v>392</v>
      </c>
    </row>
    <row r="74" spans="1:256" s="31" customFormat="1" ht="40.5" x14ac:dyDescent="0.2">
      <c r="A74" s="25">
        <v>13</v>
      </c>
      <c r="B74" s="19" t="s">
        <v>394</v>
      </c>
      <c r="C74" s="27">
        <v>4.4000000000000004</v>
      </c>
      <c r="D74" s="27">
        <v>2</v>
      </c>
      <c r="E74" s="27">
        <v>3</v>
      </c>
      <c r="F74" s="76"/>
      <c r="G74" s="76"/>
      <c r="H74" s="259">
        <v>16200000</v>
      </c>
      <c r="I74" s="76"/>
      <c r="J74" s="28" t="s">
        <v>392</v>
      </c>
    </row>
    <row r="75" spans="1:256" s="31" customFormat="1" ht="40.5" x14ac:dyDescent="0.2">
      <c r="A75" s="25">
        <v>14</v>
      </c>
      <c r="B75" s="19" t="s">
        <v>395</v>
      </c>
      <c r="C75" s="27">
        <v>4.4000000000000004</v>
      </c>
      <c r="D75" s="27">
        <v>2</v>
      </c>
      <c r="E75" s="27">
        <v>3</v>
      </c>
      <c r="F75" s="76"/>
      <c r="G75" s="76"/>
      <c r="H75" s="259">
        <v>24000000</v>
      </c>
      <c r="I75" s="76"/>
      <c r="J75" s="28" t="s">
        <v>392</v>
      </c>
    </row>
    <row r="76" spans="1:256" s="31" customFormat="1" ht="60.75" x14ac:dyDescent="0.2">
      <c r="A76" s="25">
        <v>15</v>
      </c>
      <c r="B76" s="19" t="s">
        <v>396</v>
      </c>
      <c r="C76" s="27">
        <v>4.4000000000000004</v>
      </c>
      <c r="D76" s="27">
        <v>2</v>
      </c>
      <c r="E76" s="27">
        <v>3</v>
      </c>
      <c r="F76" s="76"/>
      <c r="G76" s="76"/>
      <c r="H76" s="259">
        <v>10500000</v>
      </c>
      <c r="I76" s="76"/>
      <c r="J76" s="28" t="s">
        <v>392</v>
      </c>
    </row>
    <row r="77" spans="1:256" s="31" customFormat="1" ht="40.5" x14ac:dyDescent="0.2">
      <c r="A77" s="25">
        <v>16</v>
      </c>
      <c r="B77" s="19" t="s">
        <v>397</v>
      </c>
      <c r="C77" s="27">
        <v>4.4000000000000004</v>
      </c>
      <c r="D77" s="27">
        <v>2</v>
      </c>
      <c r="E77" s="27">
        <v>3</v>
      </c>
      <c r="F77" s="76"/>
      <c r="G77" s="76"/>
      <c r="H77" s="259">
        <v>19200000</v>
      </c>
      <c r="I77" s="76"/>
      <c r="J77" s="28" t="s">
        <v>392</v>
      </c>
    </row>
    <row r="78" spans="1:256" s="31" customFormat="1" ht="40.5" x14ac:dyDescent="0.2">
      <c r="A78" s="25">
        <v>17</v>
      </c>
      <c r="B78" s="19" t="s">
        <v>398</v>
      </c>
      <c r="C78" s="27">
        <v>4.4000000000000004</v>
      </c>
      <c r="D78" s="27">
        <v>2</v>
      </c>
      <c r="E78" s="27">
        <v>3</v>
      </c>
      <c r="F78" s="76"/>
      <c r="G78" s="76"/>
      <c r="H78" s="259">
        <v>12000000</v>
      </c>
      <c r="I78" s="76"/>
      <c r="J78" s="28" t="s">
        <v>392</v>
      </c>
    </row>
    <row r="79" spans="1:256" s="31" customFormat="1" ht="40.5" x14ac:dyDescent="0.2">
      <c r="A79" s="25">
        <v>18</v>
      </c>
      <c r="B79" s="19" t="s">
        <v>399</v>
      </c>
      <c r="C79" s="27">
        <v>4.4000000000000004</v>
      </c>
      <c r="D79" s="27">
        <v>2</v>
      </c>
      <c r="E79" s="27">
        <v>3</v>
      </c>
      <c r="F79" s="76"/>
      <c r="G79" s="76"/>
      <c r="H79" s="259">
        <v>18750000</v>
      </c>
      <c r="I79" s="76"/>
      <c r="J79" s="28" t="s">
        <v>392</v>
      </c>
    </row>
    <row r="80" spans="1:256" ht="40.5" x14ac:dyDescent="0.2">
      <c r="A80" s="410">
        <v>19</v>
      </c>
      <c r="B80" s="6" t="s">
        <v>500</v>
      </c>
      <c r="C80" s="27">
        <v>4.4000000000000004</v>
      </c>
      <c r="D80" s="27">
        <v>2</v>
      </c>
      <c r="E80" s="27">
        <v>3</v>
      </c>
      <c r="F80" s="12"/>
      <c r="G80" s="12"/>
      <c r="H80" s="11">
        <v>2000000</v>
      </c>
      <c r="I80" s="12"/>
      <c r="J80" s="7" t="s">
        <v>375</v>
      </c>
    </row>
    <row r="81" spans="1:256" ht="40.5" x14ac:dyDescent="0.2">
      <c r="A81" s="410">
        <v>20</v>
      </c>
      <c r="B81" s="6" t="s">
        <v>501</v>
      </c>
      <c r="C81" s="27">
        <v>4.4000000000000004</v>
      </c>
      <c r="D81" s="27">
        <v>2</v>
      </c>
      <c r="E81" s="27">
        <v>3</v>
      </c>
      <c r="F81" s="12"/>
      <c r="G81" s="12"/>
      <c r="H81" s="11">
        <v>1998000</v>
      </c>
      <c r="I81" s="12"/>
      <c r="J81" s="7" t="s">
        <v>375</v>
      </c>
    </row>
    <row r="82" spans="1:256" s="396" customFormat="1" x14ac:dyDescent="0.2">
      <c r="A82" s="388"/>
      <c r="B82" s="796" t="s">
        <v>3</v>
      </c>
      <c r="C82" s="796"/>
      <c r="D82" s="796"/>
      <c r="E82" s="796"/>
      <c r="F82" s="796" t="s">
        <v>4</v>
      </c>
      <c r="G82" s="796"/>
      <c r="H82" s="796"/>
      <c r="I82" s="796"/>
      <c r="J82" s="832"/>
      <c r="K82" s="395"/>
      <c r="L82" s="395"/>
      <c r="M82" s="395"/>
      <c r="N82" s="395"/>
      <c r="O82" s="395"/>
      <c r="P82" s="395"/>
      <c r="Q82" s="395"/>
      <c r="R82" s="395"/>
      <c r="S82" s="395"/>
      <c r="T82" s="395"/>
      <c r="U82" s="395"/>
      <c r="V82" s="395"/>
      <c r="W82" s="395"/>
      <c r="X82" s="395"/>
      <c r="Y82" s="395"/>
      <c r="Z82" s="395"/>
      <c r="AA82" s="395"/>
      <c r="AB82" s="395"/>
      <c r="AC82" s="395"/>
      <c r="AD82" s="395"/>
      <c r="AE82" s="395"/>
      <c r="AF82" s="395"/>
      <c r="AG82" s="395"/>
      <c r="AH82" s="395"/>
      <c r="AI82" s="395"/>
      <c r="AJ82" s="395"/>
      <c r="AK82" s="395"/>
      <c r="AL82" s="395"/>
      <c r="AM82" s="395"/>
      <c r="AN82" s="395"/>
      <c r="AO82" s="395"/>
      <c r="AP82" s="395"/>
      <c r="AQ82" s="395"/>
      <c r="AR82" s="395"/>
      <c r="AS82" s="395"/>
      <c r="AT82" s="395"/>
      <c r="AU82" s="395"/>
      <c r="AV82" s="395"/>
      <c r="AW82" s="395"/>
      <c r="AX82" s="395"/>
      <c r="AY82" s="395"/>
      <c r="AZ82" s="395"/>
      <c r="BA82" s="395"/>
      <c r="BB82" s="395"/>
      <c r="BC82" s="395"/>
      <c r="BD82" s="395"/>
      <c r="BE82" s="395"/>
      <c r="BF82" s="395"/>
      <c r="BG82" s="395"/>
      <c r="BH82" s="395"/>
      <c r="BI82" s="395"/>
      <c r="BJ82" s="395"/>
      <c r="BK82" s="395"/>
      <c r="BL82" s="395"/>
      <c r="BM82" s="395"/>
      <c r="BN82" s="395"/>
      <c r="BO82" s="395"/>
      <c r="BP82" s="395"/>
      <c r="BQ82" s="395"/>
      <c r="BR82" s="395"/>
      <c r="BS82" s="395"/>
      <c r="BT82" s="395"/>
      <c r="BU82" s="395"/>
      <c r="BV82" s="395"/>
      <c r="BW82" s="395"/>
      <c r="BX82" s="395"/>
      <c r="BY82" s="395"/>
      <c r="BZ82" s="395"/>
      <c r="CA82" s="395"/>
      <c r="CB82" s="395"/>
      <c r="CC82" s="395"/>
      <c r="CD82" s="395"/>
      <c r="CE82" s="395"/>
      <c r="CF82" s="395"/>
      <c r="CG82" s="395"/>
      <c r="CH82" s="395"/>
      <c r="CI82" s="395"/>
      <c r="CJ82" s="395"/>
      <c r="CK82" s="395"/>
      <c r="CL82" s="395"/>
      <c r="CM82" s="395"/>
      <c r="CN82" s="395"/>
      <c r="CO82" s="395"/>
      <c r="CP82" s="395"/>
      <c r="CQ82" s="395"/>
      <c r="CR82" s="395"/>
      <c r="CS82" s="395"/>
      <c r="CT82" s="395"/>
      <c r="CU82" s="395"/>
      <c r="CV82" s="395"/>
      <c r="CW82" s="395"/>
      <c r="CX82" s="395"/>
      <c r="CY82" s="395"/>
      <c r="CZ82" s="395"/>
      <c r="DA82" s="395"/>
      <c r="DB82" s="395"/>
      <c r="DC82" s="395"/>
      <c r="DD82" s="395"/>
      <c r="DE82" s="395"/>
      <c r="DF82" s="395"/>
      <c r="DG82" s="395"/>
      <c r="DH82" s="395"/>
      <c r="DI82" s="395"/>
      <c r="DJ82" s="395"/>
      <c r="DK82" s="395"/>
      <c r="DL82" s="395"/>
      <c r="DM82" s="395"/>
      <c r="DN82" s="395"/>
      <c r="DO82" s="395"/>
      <c r="DP82" s="395"/>
      <c r="DQ82" s="395"/>
      <c r="DR82" s="395"/>
      <c r="DS82" s="395"/>
      <c r="DT82" s="395"/>
      <c r="DU82" s="395"/>
      <c r="DV82" s="395"/>
      <c r="DW82" s="395"/>
      <c r="DX82" s="395"/>
      <c r="DY82" s="395"/>
      <c r="DZ82" s="395"/>
      <c r="EA82" s="395"/>
      <c r="EB82" s="395"/>
      <c r="EC82" s="395"/>
      <c r="ED82" s="395"/>
      <c r="EE82" s="395"/>
      <c r="EF82" s="395"/>
      <c r="EG82" s="395"/>
      <c r="EH82" s="395"/>
      <c r="EI82" s="395"/>
      <c r="EJ82" s="395"/>
      <c r="EK82" s="395"/>
      <c r="EL82" s="395"/>
      <c r="EM82" s="395"/>
      <c r="EN82" s="395"/>
      <c r="EO82" s="395"/>
      <c r="EP82" s="395"/>
      <c r="EQ82" s="395"/>
      <c r="ER82" s="395"/>
      <c r="ES82" s="395"/>
      <c r="ET82" s="395"/>
      <c r="EU82" s="395"/>
      <c r="EV82" s="395"/>
      <c r="EW82" s="395"/>
      <c r="EX82" s="395"/>
      <c r="EY82" s="395"/>
      <c r="EZ82" s="395"/>
      <c r="FA82" s="395"/>
      <c r="FB82" s="395"/>
      <c r="FC82" s="395"/>
      <c r="FD82" s="395"/>
      <c r="FE82" s="395"/>
      <c r="FF82" s="395"/>
      <c r="FG82" s="395"/>
      <c r="FH82" s="395"/>
      <c r="FI82" s="395"/>
      <c r="FJ82" s="395"/>
      <c r="FK82" s="395"/>
      <c r="FL82" s="395"/>
      <c r="FM82" s="395"/>
      <c r="FN82" s="395"/>
      <c r="FO82" s="395"/>
      <c r="FP82" s="395"/>
      <c r="FQ82" s="395"/>
      <c r="FR82" s="395"/>
      <c r="FS82" s="395"/>
      <c r="FT82" s="395"/>
      <c r="FU82" s="395"/>
      <c r="FV82" s="395"/>
      <c r="FW82" s="395"/>
      <c r="FX82" s="395"/>
      <c r="FY82" s="395"/>
      <c r="FZ82" s="395"/>
      <c r="GA82" s="395"/>
      <c r="GB82" s="395"/>
      <c r="GC82" s="395"/>
      <c r="GD82" s="395"/>
      <c r="GE82" s="395"/>
      <c r="GF82" s="395"/>
      <c r="GG82" s="395"/>
      <c r="GH82" s="395"/>
      <c r="GI82" s="395"/>
      <c r="GJ82" s="395"/>
      <c r="GK82" s="395"/>
      <c r="GL82" s="395"/>
      <c r="GM82" s="395"/>
      <c r="GN82" s="395"/>
      <c r="GO82" s="395"/>
      <c r="GP82" s="395"/>
      <c r="GQ82" s="395"/>
      <c r="GR82" s="395"/>
      <c r="GS82" s="395"/>
      <c r="GT82" s="395"/>
      <c r="GU82" s="395"/>
      <c r="GV82" s="395"/>
      <c r="GW82" s="395"/>
      <c r="GX82" s="395"/>
      <c r="GY82" s="395"/>
      <c r="GZ82" s="395"/>
      <c r="HA82" s="395"/>
      <c r="HB82" s="395"/>
      <c r="HC82" s="395"/>
      <c r="HD82" s="395"/>
      <c r="HE82" s="395"/>
      <c r="HF82" s="395"/>
      <c r="HG82" s="395"/>
      <c r="HH82" s="395"/>
      <c r="HI82" s="395"/>
      <c r="HJ82" s="395"/>
      <c r="HK82" s="395"/>
      <c r="HL82" s="395"/>
      <c r="HM82" s="395"/>
      <c r="HN82" s="395"/>
      <c r="HO82" s="395"/>
      <c r="HP82" s="395"/>
      <c r="HQ82" s="395"/>
      <c r="HR82" s="395"/>
      <c r="HS82" s="395"/>
      <c r="HT82" s="395"/>
      <c r="HU82" s="395"/>
      <c r="HV82" s="395"/>
      <c r="HW82" s="395"/>
      <c r="HX82" s="395"/>
      <c r="HY82" s="395"/>
      <c r="HZ82" s="395"/>
      <c r="IA82" s="395"/>
      <c r="IB82" s="395"/>
      <c r="IC82" s="395"/>
      <c r="ID82" s="395"/>
      <c r="IE82" s="395"/>
      <c r="IF82" s="395"/>
      <c r="IG82" s="395"/>
      <c r="IH82" s="395"/>
      <c r="II82" s="395"/>
      <c r="IJ82" s="395"/>
      <c r="IK82" s="395"/>
      <c r="IL82" s="395"/>
      <c r="IM82" s="395"/>
      <c r="IN82" s="395"/>
      <c r="IO82" s="395"/>
      <c r="IP82" s="395"/>
      <c r="IQ82" s="395"/>
      <c r="IR82" s="395"/>
      <c r="IS82" s="395"/>
      <c r="IT82" s="395"/>
      <c r="IU82" s="395"/>
      <c r="IV82" s="395"/>
    </row>
    <row r="83" spans="1:256" s="396" customFormat="1" ht="21" customHeight="1" x14ac:dyDescent="0.2">
      <c r="A83" s="398" t="s">
        <v>152</v>
      </c>
      <c r="B83" s="796"/>
      <c r="C83" s="796"/>
      <c r="D83" s="796"/>
      <c r="E83" s="796"/>
      <c r="F83" s="796"/>
      <c r="G83" s="796"/>
      <c r="H83" s="796"/>
      <c r="I83" s="796"/>
      <c r="J83" s="832"/>
      <c r="K83" s="395"/>
      <c r="L83" s="395"/>
      <c r="M83" s="395"/>
      <c r="N83" s="395"/>
      <c r="O83" s="395"/>
      <c r="P83" s="395"/>
      <c r="Q83" s="395"/>
      <c r="R83" s="395"/>
      <c r="S83" s="395"/>
      <c r="T83" s="395"/>
      <c r="U83" s="395"/>
      <c r="V83" s="395"/>
      <c r="W83" s="395"/>
      <c r="X83" s="395"/>
      <c r="Y83" s="395"/>
      <c r="Z83" s="395"/>
      <c r="AA83" s="395"/>
      <c r="AB83" s="395"/>
      <c r="AC83" s="395"/>
      <c r="AD83" s="395"/>
      <c r="AE83" s="395"/>
      <c r="AF83" s="395"/>
      <c r="AG83" s="395"/>
      <c r="AH83" s="395"/>
      <c r="AI83" s="395"/>
      <c r="AJ83" s="395"/>
      <c r="AK83" s="395"/>
      <c r="AL83" s="395"/>
      <c r="AM83" s="395"/>
      <c r="AN83" s="395"/>
      <c r="AO83" s="395"/>
      <c r="AP83" s="395"/>
      <c r="AQ83" s="395"/>
      <c r="AR83" s="395"/>
      <c r="AS83" s="395"/>
      <c r="AT83" s="395"/>
      <c r="AU83" s="395"/>
      <c r="AV83" s="395"/>
      <c r="AW83" s="395"/>
      <c r="AX83" s="395"/>
      <c r="AY83" s="395"/>
      <c r="AZ83" s="395"/>
      <c r="BA83" s="395"/>
      <c r="BB83" s="395"/>
      <c r="BC83" s="395"/>
      <c r="BD83" s="395"/>
      <c r="BE83" s="395"/>
      <c r="BF83" s="395"/>
      <c r="BG83" s="395"/>
      <c r="BH83" s="395"/>
      <c r="BI83" s="395"/>
      <c r="BJ83" s="395"/>
      <c r="BK83" s="395"/>
      <c r="BL83" s="395"/>
      <c r="BM83" s="395"/>
      <c r="BN83" s="395"/>
      <c r="BO83" s="395"/>
      <c r="BP83" s="395"/>
      <c r="BQ83" s="395"/>
      <c r="BR83" s="395"/>
      <c r="BS83" s="395"/>
      <c r="BT83" s="395"/>
      <c r="BU83" s="395"/>
      <c r="BV83" s="395"/>
      <c r="BW83" s="395"/>
      <c r="BX83" s="395"/>
      <c r="BY83" s="395"/>
      <c r="BZ83" s="395"/>
      <c r="CA83" s="395"/>
      <c r="CB83" s="395"/>
      <c r="CC83" s="395"/>
      <c r="CD83" s="395"/>
      <c r="CE83" s="395"/>
      <c r="CF83" s="395"/>
      <c r="CG83" s="395"/>
      <c r="CH83" s="395"/>
      <c r="CI83" s="395"/>
      <c r="CJ83" s="395"/>
      <c r="CK83" s="395"/>
      <c r="CL83" s="395"/>
      <c r="CM83" s="395"/>
      <c r="CN83" s="395"/>
      <c r="CO83" s="395"/>
      <c r="CP83" s="395"/>
      <c r="CQ83" s="395"/>
      <c r="CR83" s="395"/>
      <c r="CS83" s="395"/>
      <c r="CT83" s="395"/>
      <c r="CU83" s="395"/>
      <c r="CV83" s="395"/>
      <c r="CW83" s="395"/>
      <c r="CX83" s="395"/>
      <c r="CY83" s="395"/>
      <c r="CZ83" s="395"/>
      <c r="DA83" s="395"/>
      <c r="DB83" s="395"/>
      <c r="DC83" s="395"/>
      <c r="DD83" s="395"/>
      <c r="DE83" s="395"/>
      <c r="DF83" s="395"/>
      <c r="DG83" s="395"/>
      <c r="DH83" s="395"/>
      <c r="DI83" s="395"/>
      <c r="DJ83" s="395"/>
      <c r="DK83" s="395"/>
      <c r="DL83" s="395"/>
      <c r="DM83" s="395"/>
      <c r="DN83" s="395"/>
      <c r="DO83" s="395"/>
      <c r="DP83" s="395"/>
      <c r="DQ83" s="395"/>
      <c r="DR83" s="395"/>
      <c r="DS83" s="395"/>
      <c r="DT83" s="395"/>
      <c r="DU83" s="395"/>
      <c r="DV83" s="395"/>
      <c r="DW83" s="395"/>
      <c r="DX83" s="395"/>
      <c r="DY83" s="395"/>
      <c r="DZ83" s="395"/>
      <c r="EA83" s="395"/>
      <c r="EB83" s="395"/>
      <c r="EC83" s="395"/>
      <c r="ED83" s="395"/>
      <c r="EE83" s="395"/>
      <c r="EF83" s="395"/>
      <c r="EG83" s="395"/>
      <c r="EH83" s="395"/>
      <c r="EI83" s="395"/>
      <c r="EJ83" s="395"/>
      <c r="EK83" s="395"/>
      <c r="EL83" s="395"/>
      <c r="EM83" s="395"/>
      <c r="EN83" s="395"/>
      <c r="EO83" s="395"/>
      <c r="EP83" s="395"/>
      <c r="EQ83" s="395"/>
      <c r="ER83" s="395"/>
      <c r="ES83" s="395"/>
      <c r="ET83" s="395"/>
      <c r="EU83" s="395"/>
      <c r="EV83" s="395"/>
      <c r="EW83" s="395"/>
      <c r="EX83" s="395"/>
      <c r="EY83" s="395"/>
      <c r="EZ83" s="395"/>
      <c r="FA83" s="395"/>
      <c r="FB83" s="395"/>
      <c r="FC83" s="395"/>
      <c r="FD83" s="395"/>
      <c r="FE83" s="395"/>
      <c r="FF83" s="395"/>
      <c r="FG83" s="395"/>
      <c r="FH83" s="395"/>
      <c r="FI83" s="395"/>
      <c r="FJ83" s="395"/>
      <c r="FK83" s="395"/>
      <c r="FL83" s="395"/>
      <c r="FM83" s="395"/>
      <c r="FN83" s="395"/>
      <c r="FO83" s="395"/>
      <c r="FP83" s="395"/>
      <c r="FQ83" s="395"/>
      <c r="FR83" s="395"/>
      <c r="FS83" s="395"/>
      <c r="FT83" s="395"/>
      <c r="FU83" s="395"/>
      <c r="FV83" s="395"/>
      <c r="FW83" s="395"/>
      <c r="FX83" s="395"/>
      <c r="FY83" s="395"/>
      <c r="FZ83" s="395"/>
      <c r="GA83" s="395"/>
      <c r="GB83" s="395"/>
      <c r="GC83" s="395"/>
      <c r="GD83" s="395"/>
      <c r="GE83" s="395"/>
      <c r="GF83" s="395"/>
      <c r="GG83" s="395"/>
      <c r="GH83" s="395"/>
      <c r="GI83" s="395"/>
      <c r="GJ83" s="395"/>
      <c r="GK83" s="395"/>
      <c r="GL83" s="395"/>
      <c r="GM83" s="395"/>
      <c r="GN83" s="395"/>
      <c r="GO83" s="395"/>
      <c r="GP83" s="395"/>
      <c r="GQ83" s="395"/>
      <c r="GR83" s="395"/>
      <c r="GS83" s="395"/>
      <c r="GT83" s="395"/>
      <c r="GU83" s="395"/>
      <c r="GV83" s="395"/>
      <c r="GW83" s="395"/>
      <c r="GX83" s="395"/>
      <c r="GY83" s="395"/>
      <c r="GZ83" s="395"/>
      <c r="HA83" s="395"/>
      <c r="HB83" s="395"/>
      <c r="HC83" s="395"/>
      <c r="HD83" s="395"/>
      <c r="HE83" s="395"/>
      <c r="HF83" s="395"/>
      <c r="HG83" s="395"/>
      <c r="HH83" s="395"/>
      <c r="HI83" s="395"/>
      <c r="HJ83" s="395"/>
      <c r="HK83" s="395"/>
      <c r="HL83" s="395"/>
      <c r="HM83" s="395"/>
      <c r="HN83" s="395"/>
      <c r="HO83" s="395"/>
      <c r="HP83" s="395"/>
      <c r="HQ83" s="395"/>
      <c r="HR83" s="395"/>
      <c r="HS83" s="395"/>
      <c r="HT83" s="395"/>
      <c r="HU83" s="395"/>
      <c r="HV83" s="395"/>
      <c r="HW83" s="395"/>
      <c r="HX83" s="395"/>
      <c r="HY83" s="395"/>
      <c r="HZ83" s="395"/>
      <c r="IA83" s="395"/>
      <c r="IB83" s="395"/>
      <c r="IC83" s="395"/>
      <c r="ID83" s="395"/>
      <c r="IE83" s="395"/>
      <c r="IF83" s="395"/>
      <c r="IG83" s="395"/>
      <c r="IH83" s="395"/>
      <c r="II83" s="395"/>
      <c r="IJ83" s="395"/>
      <c r="IK83" s="395"/>
      <c r="IL83" s="395"/>
      <c r="IM83" s="395"/>
      <c r="IN83" s="395"/>
      <c r="IO83" s="395"/>
      <c r="IP83" s="395"/>
      <c r="IQ83" s="395"/>
      <c r="IR83" s="395"/>
      <c r="IS83" s="395"/>
      <c r="IT83" s="395"/>
      <c r="IU83" s="395"/>
      <c r="IV83" s="395"/>
    </row>
    <row r="84" spans="1:256" s="397" customFormat="1" ht="40.5" x14ac:dyDescent="0.2">
      <c r="A84" s="399"/>
      <c r="B84" s="416" t="s">
        <v>9</v>
      </c>
      <c r="C84" s="391" t="s">
        <v>2</v>
      </c>
      <c r="D84" s="416" t="s">
        <v>10</v>
      </c>
      <c r="E84" s="417" t="s">
        <v>11</v>
      </c>
      <c r="F84" s="416" t="s">
        <v>13</v>
      </c>
      <c r="G84" s="416" t="s">
        <v>14</v>
      </c>
      <c r="H84" s="416" t="s">
        <v>15</v>
      </c>
      <c r="I84" s="416" t="s">
        <v>16</v>
      </c>
      <c r="J84" s="417" t="s">
        <v>12</v>
      </c>
      <c r="K84" s="395"/>
      <c r="L84" s="395"/>
      <c r="M84" s="395"/>
      <c r="N84" s="395"/>
      <c r="O84" s="395"/>
      <c r="P84" s="395"/>
      <c r="Q84" s="395"/>
      <c r="R84" s="395"/>
      <c r="S84" s="395"/>
      <c r="T84" s="395"/>
      <c r="U84" s="395"/>
      <c r="V84" s="395"/>
      <c r="W84" s="395"/>
      <c r="X84" s="395"/>
      <c r="Y84" s="395"/>
      <c r="Z84" s="395"/>
      <c r="AA84" s="395"/>
      <c r="AB84" s="395"/>
      <c r="AC84" s="395"/>
      <c r="AD84" s="395"/>
      <c r="AE84" s="395"/>
      <c r="AF84" s="395"/>
      <c r="AG84" s="395"/>
      <c r="AH84" s="395"/>
      <c r="AI84" s="395"/>
      <c r="AJ84" s="395"/>
      <c r="AK84" s="395"/>
      <c r="AL84" s="395"/>
      <c r="AM84" s="395"/>
      <c r="AN84" s="395"/>
      <c r="AO84" s="395"/>
      <c r="AP84" s="395"/>
      <c r="AQ84" s="395"/>
      <c r="AR84" s="395"/>
      <c r="AS84" s="395"/>
      <c r="AT84" s="395"/>
      <c r="AU84" s="395"/>
      <c r="AV84" s="395"/>
      <c r="AW84" s="395"/>
      <c r="AX84" s="395"/>
      <c r="AY84" s="395"/>
      <c r="AZ84" s="395"/>
      <c r="BA84" s="395"/>
      <c r="BB84" s="395"/>
      <c r="BC84" s="395"/>
      <c r="BD84" s="395"/>
      <c r="BE84" s="395"/>
      <c r="BF84" s="395"/>
      <c r="BG84" s="395"/>
      <c r="BH84" s="395"/>
      <c r="BI84" s="395"/>
      <c r="BJ84" s="395"/>
      <c r="BK84" s="395"/>
      <c r="BL84" s="395"/>
      <c r="BM84" s="395"/>
      <c r="BN84" s="395"/>
      <c r="BO84" s="395"/>
      <c r="BP84" s="395"/>
      <c r="BQ84" s="395"/>
      <c r="BR84" s="395"/>
      <c r="BS84" s="395"/>
      <c r="BT84" s="395"/>
      <c r="BU84" s="395"/>
      <c r="BV84" s="395"/>
      <c r="BW84" s="395"/>
      <c r="BX84" s="395"/>
      <c r="BY84" s="395"/>
      <c r="BZ84" s="395"/>
      <c r="CA84" s="395"/>
      <c r="CB84" s="395"/>
      <c r="CC84" s="395"/>
      <c r="CD84" s="395"/>
      <c r="CE84" s="395"/>
      <c r="CF84" s="395"/>
      <c r="CG84" s="395"/>
      <c r="CH84" s="395"/>
      <c r="CI84" s="395"/>
      <c r="CJ84" s="395"/>
      <c r="CK84" s="395"/>
      <c r="CL84" s="395"/>
      <c r="CM84" s="395"/>
      <c r="CN84" s="395"/>
      <c r="CO84" s="395"/>
      <c r="CP84" s="395"/>
      <c r="CQ84" s="395"/>
      <c r="CR84" s="395"/>
      <c r="CS84" s="395"/>
      <c r="CT84" s="395"/>
      <c r="CU84" s="395"/>
      <c r="CV84" s="395"/>
      <c r="CW84" s="395"/>
      <c r="CX84" s="395"/>
      <c r="CY84" s="395"/>
      <c r="CZ84" s="395"/>
      <c r="DA84" s="395"/>
      <c r="DB84" s="395"/>
      <c r="DC84" s="395"/>
      <c r="DD84" s="395"/>
      <c r="DE84" s="395"/>
      <c r="DF84" s="395"/>
      <c r="DG84" s="395"/>
      <c r="DH84" s="395"/>
      <c r="DI84" s="395"/>
      <c r="DJ84" s="395"/>
      <c r="DK84" s="395"/>
      <c r="DL84" s="395"/>
      <c r="DM84" s="395"/>
      <c r="DN84" s="395"/>
      <c r="DO84" s="395"/>
      <c r="DP84" s="395"/>
      <c r="DQ84" s="395"/>
      <c r="DR84" s="395"/>
      <c r="DS84" s="395"/>
      <c r="DT84" s="395"/>
      <c r="DU84" s="395"/>
      <c r="DV84" s="395"/>
      <c r="DW84" s="395"/>
      <c r="DX84" s="395"/>
      <c r="DY84" s="395"/>
      <c r="DZ84" s="395"/>
      <c r="EA84" s="395"/>
      <c r="EB84" s="395"/>
      <c r="EC84" s="395"/>
      <c r="ED84" s="395"/>
      <c r="EE84" s="395"/>
      <c r="EF84" s="395"/>
      <c r="EG84" s="395"/>
      <c r="EH84" s="395"/>
      <c r="EI84" s="395"/>
      <c r="EJ84" s="395"/>
      <c r="EK84" s="395"/>
      <c r="EL84" s="395"/>
      <c r="EM84" s="395"/>
      <c r="EN84" s="395"/>
      <c r="EO84" s="395"/>
      <c r="EP84" s="395"/>
      <c r="EQ84" s="395"/>
      <c r="ER84" s="395"/>
      <c r="ES84" s="395"/>
      <c r="ET84" s="395"/>
      <c r="EU84" s="395"/>
      <c r="EV84" s="395"/>
      <c r="EW84" s="395"/>
      <c r="EX84" s="395"/>
      <c r="EY84" s="395"/>
      <c r="EZ84" s="395"/>
      <c r="FA84" s="395"/>
      <c r="FB84" s="395"/>
      <c r="FC84" s="395"/>
      <c r="FD84" s="395"/>
      <c r="FE84" s="395"/>
      <c r="FF84" s="395"/>
      <c r="FG84" s="395"/>
      <c r="FH84" s="395"/>
      <c r="FI84" s="395"/>
      <c r="FJ84" s="395"/>
      <c r="FK84" s="395"/>
      <c r="FL84" s="395"/>
      <c r="FM84" s="395"/>
      <c r="FN84" s="395"/>
      <c r="FO84" s="395"/>
      <c r="FP84" s="395"/>
      <c r="FQ84" s="395"/>
      <c r="FR84" s="395"/>
      <c r="FS84" s="395"/>
      <c r="FT84" s="395"/>
      <c r="FU84" s="395"/>
      <c r="FV84" s="395"/>
      <c r="FW84" s="395"/>
      <c r="FX84" s="395"/>
      <c r="FY84" s="395"/>
      <c r="FZ84" s="395"/>
      <c r="GA84" s="395"/>
      <c r="GB84" s="395"/>
      <c r="GC84" s="395"/>
      <c r="GD84" s="395"/>
      <c r="GE84" s="395"/>
      <c r="GF84" s="395"/>
      <c r="GG84" s="395"/>
      <c r="GH84" s="395"/>
      <c r="GI84" s="395"/>
      <c r="GJ84" s="395"/>
      <c r="GK84" s="395"/>
      <c r="GL84" s="395"/>
      <c r="GM84" s="395"/>
      <c r="GN84" s="395"/>
      <c r="GO84" s="395"/>
      <c r="GP84" s="395"/>
      <c r="GQ84" s="395"/>
      <c r="GR84" s="395"/>
      <c r="GS84" s="395"/>
      <c r="GT84" s="395"/>
      <c r="GU84" s="395"/>
      <c r="GV84" s="395"/>
      <c r="GW84" s="395"/>
      <c r="GX84" s="395"/>
      <c r="GY84" s="395"/>
      <c r="GZ84" s="395"/>
      <c r="HA84" s="395"/>
      <c r="HB84" s="395"/>
      <c r="HC84" s="395"/>
      <c r="HD84" s="395"/>
      <c r="HE84" s="395"/>
      <c r="HF84" s="395"/>
      <c r="HG84" s="395"/>
      <c r="HH84" s="395"/>
      <c r="HI84" s="395"/>
      <c r="HJ84" s="395"/>
      <c r="HK84" s="395"/>
      <c r="HL84" s="395"/>
      <c r="HM84" s="395"/>
      <c r="HN84" s="395"/>
      <c r="HO84" s="395"/>
      <c r="HP84" s="395"/>
      <c r="HQ84" s="395"/>
      <c r="HR84" s="395"/>
      <c r="HS84" s="395"/>
      <c r="HT84" s="395"/>
      <c r="HU84" s="395"/>
      <c r="HV84" s="395"/>
      <c r="HW84" s="395"/>
      <c r="HX84" s="395"/>
      <c r="HY84" s="395"/>
      <c r="HZ84" s="395"/>
      <c r="IA84" s="395"/>
      <c r="IB84" s="395"/>
      <c r="IC84" s="395"/>
      <c r="ID84" s="395"/>
      <c r="IE84" s="395"/>
      <c r="IF84" s="395"/>
      <c r="IG84" s="395"/>
      <c r="IH84" s="395"/>
      <c r="II84" s="395"/>
      <c r="IJ84" s="395"/>
      <c r="IK84" s="395"/>
      <c r="IL84" s="395"/>
      <c r="IM84" s="395"/>
      <c r="IN84" s="395"/>
      <c r="IO84" s="395"/>
      <c r="IP84" s="395"/>
      <c r="IQ84" s="395"/>
      <c r="IR84" s="395"/>
      <c r="IS84" s="395"/>
      <c r="IT84" s="395"/>
      <c r="IU84" s="395"/>
      <c r="IV84" s="395"/>
    </row>
    <row r="85" spans="1:256" ht="40.5" x14ac:dyDescent="0.2">
      <c r="A85" s="410">
        <v>21</v>
      </c>
      <c r="B85" s="6" t="s">
        <v>502</v>
      </c>
      <c r="C85" s="27">
        <v>4.4000000000000004</v>
      </c>
      <c r="D85" s="27">
        <v>2</v>
      </c>
      <c r="E85" s="27">
        <v>3</v>
      </c>
      <c r="F85" s="12"/>
      <c r="G85" s="12"/>
      <c r="H85" s="11">
        <v>1998000</v>
      </c>
      <c r="I85" s="12"/>
      <c r="J85" s="7" t="s">
        <v>375</v>
      </c>
    </row>
    <row r="86" spans="1:256" ht="40.5" x14ac:dyDescent="0.2">
      <c r="A86" s="410">
        <v>22</v>
      </c>
      <c r="B86" s="6" t="s">
        <v>503</v>
      </c>
      <c r="C86" s="27">
        <v>4.4000000000000004</v>
      </c>
      <c r="D86" s="27">
        <v>2</v>
      </c>
      <c r="E86" s="27">
        <v>3</v>
      </c>
      <c r="F86" s="12"/>
      <c r="G86" s="12"/>
      <c r="H86" s="11">
        <v>1998000</v>
      </c>
      <c r="I86" s="12"/>
      <c r="J86" s="7" t="s">
        <v>375</v>
      </c>
    </row>
    <row r="87" spans="1:256" s="483" customFormat="1" ht="15.75" x14ac:dyDescent="0.2">
      <c r="A87" s="479"/>
      <c r="B87" s="484" t="s">
        <v>518</v>
      </c>
      <c r="C87" s="481"/>
      <c r="D87" s="480"/>
      <c r="E87" s="480"/>
      <c r="F87" s="482">
        <f>SUM(F56:F86)</f>
        <v>71100000</v>
      </c>
      <c r="G87" s="482">
        <f>SUM(G56:G86)</f>
        <v>79100000</v>
      </c>
      <c r="H87" s="482">
        <f>SUM(H56:H86)</f>
        <v>441924000</v>
      </c>
      <c r="I87" s="482">
        <f>SUM(I56:I86)</f>
        <v>126820000</v>
      </c>
      <c r="J87" s="480"/>
    </row>
  </sheetData>
  <mergeCells count="30">
    <mergeCell ref="J17:J18"/>
    <mergeCell ref="C11:D11"/>
    <mergeCell ref="C14:D14"/>
    <mergeCell ref="C15:D15"/>
    <mergeCell ref="B6:B7"/>
    <mergeCell ref="C8:D8"/>
    <mergeCell ref="C9:D9"/>
    <mergeCell ref="C10:D10"/>
    <mergeCell ref="B17:E18"/>
    <mergeCell ref="C6:D6"/>
    <mergeCell ref="E6:I6"/>
    <mergeCell ref="F17:I18"/>
    <mergeCell ref="B12:B13"/>
    <mergeCell ref="C12:D12"/>
    <mergeCell ref="E12:I12"/>
    <mergeCell ref="B82:E83"/>
    <mergeCell ref="F82:I83"/>
    <mergeCell ref="J82:J83"/>
    <mergeCell ref="B30:E31"/>
    <mergeCell ref="F30:I31"/>
    <mergeCell ref="J30:J31"/>
    <mergeCell ref="B43:E44"/>
    <mergeCell ref="F43:I44"/>
    <mergeCell ref="J43:J44"/>
    <mergeCell ref="B58:E59"/>
    <mergeCell ref="F58:I59"/>
    <mergeCell ref="J58:J59"/>
    <mergeCell ref="B68:E69"/>
    <mergeCell ref="F68:I69"/>
    <mergeCell ref="J68:J69"/>
  </mergeCells>
  <pageMargins left="0.11811023622047245" right="0.11811023622047245" top="0.35433070866141736" bottom="0.35433070866141736" header="0.31496062992125984" footer="0.31496062992125984"/>
  <pageSetup paperSize="9" scale="90" orientation="landscape" r:id="rId1"/>
  <headerFooter>
    <oddFooter>&amp;C &amp;"TH SarabunIT๙,ธรรมดา"&amp;12ยุทธศาสตร์ที่ 4 หน้าที่   &amp;P&amp;R&amp;"TH SarabunIT๙,ธรรมดา" &amp;"-,ธรรมดา" &amp;"TH SarabunIT๙,ธรรมดา"แผนพัฒนาจังหวัดราชบุรี พ.ศ. 2557-2560</oddFooter>
  </headerFooter>
  <rowBreaks count="7" manualBreakCount="7">
    <brk id="11" max="16383" man="1"/>
    <brk id="16" max="16383" man="1"/>
    <brk id="29" max="16383" man="1"/>
    <brk id="42" max="16383" man="1"/>
    <brk id="57" max="16383" man="1"/>
    <brk id="67" max="16383" man="1"/>
    <brk id="81" max="16383" man="1"/>
  </rowBreaks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WhiteSpace="0" view="pageBreakPreview" topLeftCell="A40" zoomScaleSheetLayoutView="100" workbookViewId="0">
      <selection activeCell="B48" sqref="B48"/>
    </sheetView>
  </sheetViews>
  <sheetFormatPr defaultColWidth="9" defaultRowHeight="20.25" x14ac:dyDescent="0.3"/>
  <cols>
    <col min="1" max="1" width="4.75" style="20" customWidth="1"/>
    <col min="2" max="2" width="35.375" style="1" customWidth="1"/>
    <col min="3" max="3" width="6.25" style="1" customWidth="1"/>
    <col min="4" max="4" width="8.25" style="1" customWidth="1"/>
    <col min="5" max="5" width="8.75" style="1" customWidth="1"/>
    <col min="6" max="6" width="14.625" style="1" customWidth="1"/>
    <col min="7" max="7" width="13.375" style="1" customWidth="1"/>
    <col min="8" max="8" width="13.25" style="1" customWidth="1"/>
    <col min="9" max="9" width="14.75" style="1" customWidth="1"/>
    <col min="10" max="10" width="22" style="1" customWidth="1"/>
    <col min="11" max="16384" width="9" style="1"/>
  </cols>
  <sheetData>
    <row r="1" spans="1:10" x14ac:dyDescent="0.3">
      <c r="J1" s="2" t="s">
        <v>0</v>
      </c>
    </row>
    <row r="2" spans="1:10" x14ac:dyDescent="0.3">
      <c r="B2" s="3" t="s">
        <v>208</v>
      </c>
    </row>
    <row r="3" spans="1:10" x14ac:dyDescent="0.3">
      <c r="A3" s="1"/>
      <c r="B3" s="36" t="s">
        <v>493</v>
      </c>
      <c r="C3" s="36"/>
      <c r="D3" s="36"/>
      <c r="E3" s="36"/>
      <c r="F3" s="36"/>
      <c r="G3" s="36"/>
      <c r="H3" s="36"/>
      <c r="I3" s="36"/>
    </row>
    <row r="4" spans="1:10" x14ac:dyDescent="0.3">
      <c r="A4" s="1"/>
      <c r="B4" s="36" t="s">
        <v>517</v>
      </c>
      <c r="C4" s="36"/>
      <c r="D4" s="36"/>
      <c r="E4" s="36"/>
      <c r="F4" s="36"/>
      <c r="G4" s="36"/>
      <c r="H4" s="36"/>
      <c r="I4" s="36"/>
    </row>
    <row r="5" spans="1:10" ht="23.25" customHeight="1" x14ac:dyDescent="0.3">
      <c r="A5" s="1"/>
      <c r="B5" s="803" t="s">
        <v>6</v>
      </c>
      <c r="C5" s="803" t="s">
        <v>8</v>
      </c>
      <c r="D5" s="856"/>
      <c r="E5" s="843" t="s">
        <v>1</v>
      </c>
      <c r="F5" s="857"/>
      <c r="G5" s="857"/>
      <c r="H5" s="857"/>
      <c r="I5" s="858"/>
      <c r="J5" s="49" t="s">
        <v>7</v>
      </c>
    </row>
    <row r="6" spans="1:10" ht="40.5" x14ac:dyDescent="0.3">
      <c r="A6" s="1"/>
      <c r="B6" s="804"/>
      <c r="C6" s="44"/>
      <c r="D6" s="45"/>
      <c r="E6" s="57" t="s">
        <v>13</v>
      </c>
      <c r="F6" s="47" t="s">
        <v>14</v>
      </c>
      <c r="G6" s="47" t="s">
        <v>15</v>
      </c>
      <c r="H6" s="47" t="s">
        <v>16</v>
      </c>
      <c r="I6" s="22" t="s">
        <v>209</v>
      </c>
      <c r="J6" s="53"/>
    </row>
    <row r="7" spans="1:10" ht="105" customHeight="1" x14ac:dyDescent="0.3">
      <c r="A7" s="1"/>
      <c r="B7" s="38" t="s">
        <v>253</v>
      </c>
      <c r="C7" s="850" t="s">
        <v>254</v>
      </c>
      <c r="D7" s="851"/>
      <c r="E7" s="90" t="s">
        <v>246</v>
      </c>
      <c r="F7" s="7" t="s">
        <v>246</v>
      </c>
      <c r="G7" s="7" t="s">
        <v>246</v>
      </c>
      <c r="H7" s="7" t="s">
        <v>246</v>
      </c>
      <c r="I7" s="7" t="s">
        <v>246</v>
      </c>
      <c r="J7" s="55" t="s">
        <v>255</v>
      </c>
    </row>
    <row r="8" spans="1:10" s="37" customFormat="1" ht="123" customHeight="1" x14ac:dyDescent="0.3">
      <c r="B8" s="38" t="s">
        <v>256</v>
      </c>
      <c r="C8" s="852" t="s">
        <v>257</v>
      </c>
      <c r="D8" s="853"/>
      <c r="E8" s="33" t="s">
        <v>258</v>
      </c>
      <c r="F8" s="33" t="s">
        <v>258</v>
      </c>
      <c r="G8" s="33" t="s">
        <v>258</v>
      </c>
      <c r="H8" s="33" t="s">
        <v>258</v>
      </c>
      <c r="I8" s="33" t="s">
        <v>258</v>
      </c>
      <c r="J8" s="56" t="s">
        <v>259</v>
      </c>
    </row>
    <row r="9" spans="1:10" s="37" customFormat="1" ht="141" customHeight="1" x14ac:dyDescent="0.3">
      <c r="B9" s="74"/>
      <c r="C9" s="854" t="s">
        <v>260</v>
      </c>
      <c r="D9" s="855"/>
      <c r="E9" s="7">
        <v>2</v>
      </c>
      <c r="F9" s="7">
        <v>2</v>
      </c>
      <c r="G9" s="7">
        <v>2</v>
      </c>
      <c r="H9" s="7">
        <v>2</v>
      </c>
      <c r="I9" s="7">
        <v>2</v>
      </c>
      <c r="J9" s="141" t="s">
        <v>261</v>
      </c>
    </row>
    <row r="10" spans="1:10" ht="23.25" customHeight="1" x14ac:dyDescent="0.3">
      <c r="A10" s="1"/>
      <c r="B10" s="803" t="s">
        <v>6</v>
      </c>
      <c r="C10" s="803" t="s">
        <v>8</v>
      </c>
      <c r="D10" s="856"/>
      <c r="E10" s="843" t="s">
        <v>1</v>
      </c>
      <c r="F10" s="857"/>
      <c r="G10" s="857"/>
      <c r="H10" s="857"/>
      <c r="I10" s="858"/>
      <c r="J10" s="49" t="s">
        <v>7</v>
      </c>
    </row>
    <row r="11" spans="1:10" ht="40.5" x14ac:dyDescent="0.3">
      <c r="A11" s="1"/>
      <c r="B11" s="804"/>
      <c r="C11" s="44"/>
      <c r="D11" s="45"/>
      <c r="E11" s="360" t="s">
        <v>13</v>
      </c>
      <c r="F11" s="47" t="s">
        <v>14</v>
      </c>
      <c r="G11" s="47" t="s">
        <v>15</v>
      </c>
      <c r="H11" s="47" t="s">
        <v>16</v>
      </c>
      <c r="I11" s="22" t="s">
        <v>209</v>
      </c>
      <c r="J11" s="53"/>
    </row>
    <row r="12" spans="1:10" s="37" customFormat="1" ht="72.75" customHeight="1" x14ac:dyDescent="0.3">
      <c r="A12" s="59"/>
      <c r="B12" s="74" t="s">
        <v>262</v>
      </c>
      <c r="C12" s="846" t="s">
        <v>263</v>
      </c>
      <c r="D12" s="847"/>
      <c r="E12" s="46" t="s">
        <v>239</v>
      </c>
      <c r="F12" s="46" t="s">
        <v>239</v>
      </c>
      <c r="G12" s="46" t="s">
        <v>239</v>
      </c>
      <c r="H12" s="46" t="s">
        <v>239</v>
      </c>
      <c r="I12" s="46" t="s">
        <v>239</v>
      </c>
      <c r="J12" s="73" t="s">
        <v>264</v>
      </c>
    </row>
    <row r="13" spans="1:10" s="37" customFormat="1" ht="75" customHeight="1" x14ac:dyDescent="0.3">
      <c r="A13" s="59"/>
      <c r="B13" s="74" t="s">
        <v>265</v>
      </c>
      <c r="C13" s="848" t="s">
        <v>266</v>
      </c>
      <c r="D13" s="849"/>
      <c r="E13" s="43" t="s">
        <v>246</v>
      </c>
      <c r="F13" s="43" t="s">
        <v>246</v>
      </c>
      <c r="G13" s="43" t="s">
        <v>246</v>
      </c>
      <c r="H13" s="43" t="s">
        <v>246</v>
      </c>
      <c r="I13" s="43" t="s">
        <v>246</v>
      </c>
      <c r="J13" s="42" t="s">
        <v>267</v>
      </c>
    </row>
    <row r="14" spans="1:10" ht="15" customHeight="1" x14ac:dyDescent="0.3">
      <c r="B14" s="48"/>
    </row>
    <row r="15" spans="1:10" x14ac:dyDescent="0.3">
      <c r="A15" s="388" t="s">
        <v>152</v>
      </c>
      <c r="B15" s="796" t="s">
        <v>3</v>
      </c>
      <c r="C15" s="796"/>
      <c r="D15" s="796"/>
      <c r="E15" s="796"/>
      <c r="F15" s="796" t="s">
        <v>4</v>
      </c>
      <c r="G15" s="796"/>
      <c r="H15" s="796"/>
      <c r="I15" s="796"/>
      <c r="J15" s="389"/>
    </row>
    <row r="16" spans="1:10" ht="47.25" customHeight="1" x14ac:dyDescent="0.3">
      <c r="A16" s="390"/>
      <c r="B16" s="389" t="s">
        <v>9</v>
      </c>
      <c r="C16" s="391" t="s">
        <v>2</v>
      </c>
      <c r="D16" s="389" t="s">
        <v>10</v>
      </c>
      <c r="E16" s="389" t="s">
        <v>11</v>
      </c>
      <c r="F16" s="389" t="s">
        <v>13</v>
      </c>
      <c r="G16" s="389" t="s">
        <v>14</v>
      </c>
      <c r="H16" s="389" t="s">
        <v>15</v>
      </c>
      <c r="I16" s="389" t="s">
        <v>16</v>
      </c>
      <c r="J16" s="389" t="s">
        <v>12</v>
      </c>
    </row>
    <row r="17" spans="1:12" s="26" customFormat="1" ht="46.5" customHeight="1" x14ac:dyDescent="0.3">
      <c r="A17" s="75">
        <v>1</v>
      </c>
      <c r="B17" s="19" t="s">
        <v>145</v>
      </c>
      <c r="C17" s="27">
        <v>5.0999999999999996</v>
      </c>
      <c r="D17" s="27">
        <v>1</v>
      </c>
      <c r="E17" s="27">
        <v>4</v>
      </c>
      <c r="F17" s="115">
        <v>10000000</v>
      </c>
      <c r="G17" s="115">
        <v>10000000</v>
      </c>
      <c r="H17" s="115">
        <v>10000000</v>
      </c>
      <c r="I17" s="115">
        <v>10000000</v>
      </c>
      <c r="J17" s="28" t="s">
        <v>143</v>
      </c>
    </row>
    <row r="18" spans="1:12" s="32" customFormat="1" ht="25.5" hidden="1" customHeight="1" x14ac:dyDescent="0.2">
      <c r="A18" s="75"/>
      <c r="B18" s="19" t="s">
        <v>141</v>
      </c>
      <c r="C18" s="75">
        <v>5.0999999999999996</v>
      </c>
      <c r="D18" s="75">
        <v>1</v>
      </c>
      <c r="E18" s="75">
        <v>4</v>
      </c>
      <c r="F18" s="104">
        <v>10000000</v>
      </c>
      <c r="G18" s="104">
        <v>10000000</v>
      </c>
      <c r="H18" s="104">
        <v>10000000</v>
      </c>
      <c r="I18" s="104">
        <v>10000000</v>
      </c>
      <c r="J18" s="89" t="s">
        <v>142</v>
      </c>
    </row>
    <row r="19" spans="1:12" s="32" customFormat="1" ht="46.5" hidden="1" customHeight="1" x14ac:dyDescent="0.2">
      <c r="A19" s="75"/>
      <c r="B19" s="87" t="s">
        <v>197</v>
      </c>
      <c r="C19" s="27">
        <v>5.0999999999999996</v>
      </c>
      <c r="D19" s="88">
        <v>1</v>
      </c>
      <c r="E19" s="88">
        <v>4</v>
      </c>
      <c r="F19" s="103">
        <v>80000</v>
      </c>
      <c r="G19" s="103">
        <v>80000</v>
      </c>
      <c r="H19" s="103">
        <v>80000</v>
      </c>
      <c r="I19" s="103">
        <v>80000</v>
      </c>
      <c r="J19" s="89" t="s">
        <v>29</v>
      </c>
    </row>
    <row r="20" spans="1:12" s="26" customFormat="1" ht="44.25" hidden="1" customHeight="1" x14ac:dyDescent="0.3">
      <c r="A20" s="75"/>
      <c r="B20" s="19" t="s">
        <v>31</v>
      </c>
      <c r="C20" s="27" t="s">
        <v>5</v>
      </c>
      <c r="D20" s="117">
        <v>1</v>
      </c>
      <c r="E20" s="117">
        <v>4</v>
      </c>
      <c r="F20" s="111">
        <v>81000</v>
      </c>
      <c r="G20" s="111">
        <v>81000</v>
      </c>
      <c r="H20" s="111">
        <v>81000</v>
      </c>
      <c r="I20" s="111">
        <v>81000</v>
      </c>
      <c r="J20" s="28" t="s">
        <v>28</v>
      </c>
    </row>
    <row r="21" spans="1:12" s="26" customFormat="1" ht="48" hidden="1" customHeight="1" x14ac:dyDescent="0.3">
      <c r="A21" s="75"/>
      <c r="B21" s="19" t="s">
        <v>26</v>
      </c>
      <c r="C21" s="27" t="s">
        <v>5</v>
      </c>
      <c r="D21" s="117">
        <v>1</v>
      </c>
      <c r="E21" s="117">
        <v>4</v>
      </c>
      <c r="F21" s="111">
        <v>268200</v>
      </c>
      <c r="G21" s="111">
        <v>268200</v>
      </c>
      <c r="H21" s="111">
        <v>268200</v>
      </c>
      <c r="I21" s="111">
        <v>268200</v>
      </c>
      <c r="J21" s="28" t="s">
        <v>27</v>
      </c>
    </row>
    <row r="22" spans="1:12" s="32" customFormat="1" ht="40.5" x14ac:dyDescent="0.2">
      <c r="A22" s="75">
        <v>2</v>
      </c>
      <c r="B22" s="112" t="s">
        <v>146</v>
      </c>
      <c r="C22" s="27">
        <v>5.2</v>
      </c>
      <c r="D22" s="27">
        <v>1</v>
      </c>
      <c r="E22" s="27">
        <v>4</v>
      </c>
      <c r="F22" s="111">
        <f>SUM(F23:F26)</f>
        <v>1322000</v>
      </c>
      <c r="G22" s="111">
        <f>SUM(G23:G26)</f>
        <v>1390000</v>
      </c>
      <c r="H22" s="111">
        <f>SUM(H23:H26)</f>
        <v>1390000</v>
      </c>
      <c r="I22" s="111">
        <f>SUM(I23:I26)</f>
        <v>1390000</v>
      </c>
      <c r="J22" s="28" t="s">
        <v>351</v>
      </c>
    </row>
    <row r="23" spans="1:12" s="122" customFormat="1" ht="49.5" hidden="1" customHeight="1" x14ac:dyDescent="0.2">
      <c r="A23" s="75"/>
      <c r="B23" s="118" t="s">
        <v>22</v>
      </c>
      <c r="C23" s="119" t="s">
        <v>5</v>
      </c>
      <c r="D23" s="108">
        <v>1</v>
      </c>
      <c r="E23" s="108">
        <v>2</v>
      </c>
      <c r="F23" s="120">
        <v>220000</v>
      </c>
      <c r="G23" s="120">
        <v>220000</v>
      </c>
      <c r="H23" s="120">
        <v>220000</v>
      </c>
      <c r="I23" s="120">
        <v>220000</v>
      </c>
      <c r="J23" s="121" t="s">
        <v>20</v>
      </c>
      <c r="L23" s="123"/>
    </row>
    <row r="24" spans="1:12" s="122" customFormat="1" ht="49.5" hidden="1" customHeight="1" x14ac:dyDescent="0.2">
      <c r="A24" s="75"/>
      <c r="B24" s="118" t="s">
        <v>23</v>
      </c>
      <c r="C24" s="119" t="s">
        <v>5</v>
      </c>
      <c r="D24" s="119">
        <v>1</v>
      </c>
      <c r="E24" s="119">
        <v>2</v>
      </c>
      <c r="F24" s="124">
        <v>232000</v>
      </c>
      <c r="G24" s="124">
        <v>300000</v>
      </c>
      <c r="H24" s="124">
        <v>300000</v>
      </c>
      <c r="I24" s="124">
        <v>300000</v>
      </c>
      <c r="J24" s="121" t="s">
        <v>20</v>
      </c>
      <c r="L24" s="123"/>
    </row>
    <row r="25" spans="1:12" s="26" customFormat="1" hidden="1" x14ac:dyDescent="0.3">
      <c r="A25" s="75"/>
      <c r="B25" s="19" t="s">
        <v>34</v>
      </c>
      <c r="C25" s="125" t="s">
        <v>5</v>
      </c>
      <c r="D25" s="27">
        <v>1</v>
      </c>
      <c r="E25" s="27">
        <v>2</v>
      </c>
      <c r="F25" s="111">
        <v>300000</v>
      </c>
      <c r="G25" s="111">
        <v>300000</v>
      </c>
      <c r="H25" s="126">
        <v>300000</v>
      </c>
      <c r="I25" s="126">
        <v>300000</v>
      </c>
      <c r="J25" s="127" t="s">
        <v>19</v>
      </c>
      <c r="L25" s="123"/>
    </row>
    <row r="26" spans="1:12" s="26" customFormat="1" ht="60.75" hidden="1" x14ac:dyDescent="0.3">
      <c r="A26" s="75"/>
      <c r="B26" s="128" t="s">
        <v>35</v>
      </c>
      <c r="C26" s="129" t="s">
        <v>5</v>
      </c>
      <c r="D26" s="130">
        <v>1</v>
      </c>
      <c r="E26" s="131">
        <v>2</v>
      </c>
      <c r="F26" s="132">
        <v>570000</v>
      </c>
      <c r="G26" s="132">
        <v>570000</v>
      </c>
      <c r="H26" s="126">
        <v>570000</v>
      </c>
      <c r="I26" s="126">
        <v>570000</v>
      </c>
      <c r="J26" s="127" t="s">
        <v>19</v>
      </c>
      <c r="L26" s="123"/>
    </row>
    <row r="27" spans="1:12" s="32" customFormat="1" ht="40.5" x14ac:dyDescent="0.3">
      <c r="A27" s="75">
        <v>3</v>
      </c>
      <c r="B27" s="112" t="s">
        <v>147</v>
      </c>
      <c r="C27" s="27">
        <v>5.3</v>
      </c>
      <c r="D27" s="27">
        <v>1</v>
      </c>
      <c r="E27" s="27">
        <v>4</v>
      </c>
      <c r="F27" s="116">
        <f>SUM(F28:F30)</f>
        <v>250000</v>
      </c>
      <c r="G27" s="116">
        <f>SUM(G28:G30)</f>
        <v>250000</v>
      </c>
      <c r="H27" s="116">
        <f>SUM(H28:H30)</f>
        <v>250000</v>
      </c>
      <c r="I27" s="116">
        <f>SUM(I28:I30)</f>
        <v>250000</v>
      </c>
      <c r="J27" s="89" t="s">
        <v>379</v>
      </c>
      <c r="L27" s="133" t="s">
        <v>5</v>
      </c>
    </row>
    <row r="28" spans="1:12" s="32" customFormat="1" hidden="1" x14ac:dyDescent="0.2">
      <c r="A28" s="75"/>
      <c r="B28" s="89" t="s">
        <v>24</v>
      </c>
      <c r="C28" s="27" t="s">
        <v>5</v>
      </c>
      <c r="D28" s="88">
        <v>1</v>
      </c>
      <c r="E28" s="88">
        <v>4</v>
      </c>
      <c r="F28" s="104">
        <v>30000</v>
      </c>
      <c r="G28" s="104">
        <v>30000</v>
      </c>
      <c r="H28" s="104">
        <v>30000</v>
      </c>
      <c r="I28" s="104">
        <v>30000</v>
      </c>
      <c r="J28" s="89" t="s">
        <v>30</v>
      </c>
    </row>
    <row r="29" spans="1:12" s="32" customFormat="1" ht="30.75" hidden="1" customHeight="1" x14ac:dyDescent="0.2">
      <c r="A29" s="75"/>
      <c r="B29" s="134" t="s">
        <v>25</v>
      </c>
      <c r="C29" s="27" t="s">
        <v>5</v>
      </c>
      <c r="D29" s="117">
        <v>1</v>
      </c>
      <c r="E29" s="117">
        <v>4</v>
      </c>
      <c r="F29" s="111">
        <v>20000</v>
      </c>
      <c r="G29" s="111">
        <v>20000</v>
      </c>
      <c r="H29" s="111">
        <v>20000</v>
      </c>
      <c r="I29" s="111">
        <v>20000</v>
      </c>
      <c r="J29" s="28" t="s">
        <v>28</v>
      </c>
    </row>
    <row r="30" spans="1:12" s="32" customFormat="1" ht="30.75" hidden="1" customHeight="1" x14ac:dyDescent="0.2">
      <c r="A30" s="75"/>
      <c r="B30" s="134" t="s">
        <v>151</v>
      </c>
      <c r="C30" s="27"/>
      <c r="D30" s="117">
        <v>1</v>
      </c>
      <c r="E30" s="117">
        <v>1</v>
      </c>
      <c r="F30" s="111">
        <v>200000</v>
      </c>
      <c r="G30" s="111">
        <v>200000</v>
      </c>
      <c r="H30" s="111">
        <v>200000</v>
      </c>
      <c r="I30" s="111">
        <v>200000</v>
      </c>
      <c r="J30" s="28" t="s">
        <v>33</v>
      </c>
    </row>
    <row r="31" spans="1:12" s="135" customFormat="1" ht="40.5" x14ac:dyDescent="0.2">
      <c r="A31" s="27">
        <v>4</v>
      </c>
      <c r="B31" s="19" t="s">
        <v>337</v>
      </c>
      <c r="C31" s="27">
        <v>5.3</v>
      </c>
      <c r="D31" s="27">
        <v>1</v>
      </c>
      <c r="E31" s="27">
        <v>4</v>
      </c>
      <c r="F31" s="115">
        <f>SUM(F32:F33)</f>
        <v>7680000</v>
      </c>
      <c r="G31" s="115">
        <f>SUM(G32:G33)</f>
        <v>7680000</v>
      </c>
      <c r="H31" s="115">
        <f>SUM(H32:H33)</f>
        <v>7680000</v>
      </c>
      <c r="I31" s="115">
        <f>SUM(I32:I33)</f>
        <v>7680000</v>
      </c>
      <c r="J31" s="19" t="s">
        <v>150</v>
      </c>
    </row>
    <row r="32" spans="1:12" s="138" customFormat="1" hidden="1" x14ac:dyDescent="0.3">
      <c r="A32" s="27"/>
      <c r="B32" s="136" t="s">
        <v>153</v>
      </c>
      <c r="C32" s="125"/>
      <c r="D32" s="136"/>
      <c r="E32" s="136"/>
      <c r="F32" s="137">
        <v>2680000</v>
      </c>
      <c r="G32" s="137">
        <v>2680000</v>
      </c>
      <c r="H32" s="137">
        <v>2680000</v>
      </c>
      <c r="I32" s="137">
        <v>2680000</v>
      </c>
      <c r="J32" s="136" t="s">
        <v>154</v>
      </c>
    </row>
    <row r="33" spans="1:10" s="138" customFormat="1" hidden="1" x14ac:dyDescent="0.3">
      <c r="A33" s="27"/>
      <c r="B33" s="136" t="s">
        <v>155</v>
      </c>
      <c r="C33" s="125"/>
      <c r="D33" s="136"/>
      <c r="E33" s="136"/>
      <c r="F33" s="137">
        <v>5000000</v>
      </c>
      <c r="G33" s="137">
        <v>5000000</v>
      </c>
      <c r="H33" s="137">
        <v>5000000</v>
      </c>
      <c r="I33" s="137">
        <v>5000000</v>
      </c>
      <c r="J33" s="136" t="s">
        <v>150</v>
      </c>
    </row>
    <row r="34" spans="1:10" s="135" customFormat="1" ht="28.5" customHeight="1" x14ac:dyDescent="0.2">
      <c r="A34" s="27">
        <v>5</v>
      </c>
      <c r="B34" s="19" t="s">
        <v>148</v>
      </c>
      <c r="C34" s="27">
        <v>5.4</v>
      </c>
      <c r="D34" s="27">
        <v>1</v>
      </c>
      <c r="E34" s="27">
        <v>4</v>
      </c>
      <c r="F34" s="115">
        <v>1000000</v>
      </c>
      <c r="G34" s="115">
        <v>1000000</v>
      </c>
      <c r="H34" s="115">
        <v>1000000</v>
      </c>
      <c r="I34" s="115">
        <v>1000000</v>
      </c>
      <c r="J34" s="19" t="s">
        <v>150</v>
      </c>
    </row>
    <row r="35" spans="1:10" s="135" customFormat="1" ht="44.25" customHeight="1" x14ac:dyDescent="0.2">
      <c r="A35" s="27">
        <v>6</v>
      </c>
      <c r="B35" s="19" t="s">
        <v>149</v>
      </c>
      <c r="C35" s="27">
        <v>5.4</v>
      </c>
      <c r="D35" s="27">
        <v>1</v>
      </c>
      <c r="E35" s="27">
        <v>4</v>
      </c>
      <c r="F35" s="115">
        <v>1000000</v>
      </c>
      <c r="G35" s="115">
        <v>1000000</v>
      </c>
      <c r="H35" s="115">
        <v>1000000</v>
      </c>
      <c r="I35" s="115">
        <v>1000000</v>
      </c>
      <c r="J35" s="19" t="s">
        <v>388</v>
      </c>
    </row>
    <row r="36" spans="1:10" s="135" customFormat="1" ht="45" customHeight="1" x14ac:dyDescent="0.2">
      <c r="A36" s="27">
        <v>7</v>
      </c>
      <c r="B36" s="19" t="s">
        <v>387</v>
      </c>
      <c r="C36" s="27">
        <v>5.3</v>
      </c>
      <c r="D36" s="27">
        <v>1</v>
      </c>
      <c r="E36" s="27">
        <v>4</v>
      </c>
      <c r="F36" s="115">
        <v>10000000</v>
      </c>
      <c r="G36" s="115">
        <v>10000000</v>
      </c>
      <c r="H36" s="115">
        <v>10000000</v>
      </c>
      <c r="I36" s="115">
        <v>10000000</v>
      </c>
      <c r="J36" s="19" t="s">
        <v>326</v>
      </c>
    </row>
    <row r="37" spans="1:10" s="488" customFormat="1" ht="23.25" customHeight="1" x14ac:dyDescent="0.2">
      <c r="A37" s="270"/>
      <c r="B37" s="485" t="s">
        <v>518</v>
      </c>
      <c r="C37" s="358"/>
      <c r="D37" s="358"/>
      <c r="E37" s="358"/>
      <c r="F37" s="486">
        <f>SUM(F17:F36)</f>
        <v>50933200</v>
      </c>
      <c r="G37" s="486">
        <f>SUM(G17:G36)</f>
        <v>51069200</v>
      </c>
      <c r="H37" s="486">
        <f>SUM(H17:H36)</f>
        <v>51069200</v>
      </c>
      <c r="I37" s="486">
        <f>SUM(I17:I36)</f>
        <v>51069200</v>
      </c>
      <c r="J37" s="487"/>
    </row>
    <row r="38" spans="1:10" x14ac:dyDescent="0.3">
      <c r="A38" s="388" t="s">
        <v>152</v>
      </c>
      <c r="B38" s="796" t="s">
        <v>3</v>
      </c>
      <c r="C38" s="796"/>
      <c r="D38" s="796"/>
      <c r="E38" s="796"/>
      <c r="F38" s="796" t="s">
        <v>4</v>
      </c>
      <c r="G38" s="796"/>
      <c r="H38" s="796"/>
      <c r="I38" s="796"/>
      <c r="J38" s="389"/>
    </row>
    <row r="39" spans="1:10" ht="47.25" customHeight="1" x14ac:dyDescent="0.3">
      <c r="A39" s="390"/>
      <c r="B39" s="389" t="s">
        <v>9</v>
      </c>
      <c r="C39" s="391" t="s">
        <v>2</v>
      </c>
      <c r="D39" s="389" t="s">
        <v>10</v>
      </c>
      <c r="E39" s="389" t="s">
        <v>11</v>
      </c>
      <c r="F39" s="389" t="s">
        <v>13</v>
      </c>
      <c r="G39" s="389" t="s">
        <v>14</v>
      </c>
      <c r="H39" s="389" t="s">
        <v>15</v>
      </c>
      <c r="I39" s="389" t="s">
        <v>16</v>
      </c>
      <c r="J39" s="389" t="s">
        <v>12</v>
      </c>
    </row>
    <row r="40" spans="1:10" s="36" customFormat="1" x14ac:dyDescent="0.3">
      <c r="A40" s="23"/>
      <c r="B40" s="81" t="s">
        <v>489</v>
      </c>
      <c r="C40" s="80"/>
      <c r="D40" s="79"/>
      <c r="E40" s="79"/>
      <c r="F40" s="105"/>
      <c r="G40" s="105"/>
      <c r="H40" s="105"/>
      <c r="I40" s="105"/>
      <c r="J40" s="79"/>
    </row>
    <row r="41" spans="1:10" s="20" customFormat="1" ht="60.75" customHeight="1" x14ac:dyDescent="0.2">
      <c r="A41" s="13">
        <v>1</v>
      </c>
      <c r="B41" s="6" t="s">
        <v>191</v>
      </c>
      <c r="C41" s="16"/>
      <c r="D41" s="35">
        <v>2</v>
      </c>
      <c r="E41" s="13">
        <v>4.0999999999999996</v>
      </c>
      <c r="F41" s="102">
        <v>3000000</v>
      </c>
      <c r="G41" s="102">
        <v>300000</v>
      </c>
      <c r="H41" s="102">
        <v>300000</v>
      </c>
      <c r="I41" s="102">
        <v>300000</v>
      </c>
      <c r="J41" s="16" t="s">
        <v>190</v>
      </c>
    </row>
    <row r="42" spans="1:10" ht="48.75" customHeight="1" x14ac:dyDescent="0.3">
      <c r="A42" s="13">
        <v>2</v>
      </c>
      <c r="B42" s="6" t="s">
        <v>196</v>
      </c>
      <c r="C42" s="8" t="s">
        <v>5</v>
      </c>
      <c r="D42" s="7">
        <v>2</v>
      </c>
      <c r="E42" s="7">
        <v>2</v>
      </c>
      <c r="F42" s="11">
        <v>150000</v>
      </c>
      <c r="G42" s="11">
        <v>150000</v>
      </c>
      <c r="H42" s="11">
        <v>150000</v>
      </c>
      <c r="I42" s="11">
        <v>150000</v>
      </c>
      <c r="J42" s="8" t="s">
        <v>194</v>
      </c>
    </row>
    <row r="43" spans="1:10" s="36" customFormat="1" ht="21" customHeight="1" x14ac:dyDescent="0.3">
      <c r="A43" s="21"/>
      <c r="B43" s="491" t="s">
        <v>518</v>
      </c>
      <c r="C43" s="489"/>
      <c r="D43" s="47"/>
      <c r="E43" s="47"/>
      <c r="F43" s="490">
        <f>SUM(F41:F42)</f>
        <v>3150000</v>
      </c>
      <c r="G43" s="490">
        <f>SUM(G41:G42)</f>
        <v>450000</v>
      </c>
      <c r="H43" s="490">
        <f>SUM(H41:H42)</f>
        <v>450000</v>
      </c>
      <c r="I43" s="490">
        <f>SUM(I41:I42)</f>
        <v>450000</v>
      </c>
      <c r="J43" s="489"/>
    </row>
    <row r="44" spans="1:10" s="36" customFormat="1" ht="27" customHeight="1" x14ac:dyDescent="0.3">
      <c r="A44" s="23"/>
      <c r="B44" s="23" t="s">
        <v>490</v>
      </c>
      <c r="C44" s="386"/>
      <c r="D44" s="387"/>
      <c r="E44" s="77"/>
      <c r="F44" s="106"/>
      <c r="G44" s="106"/>
      <c r="H44" s="106"/>
      <c r="I44" s="106"/>
      <c r="J44" s="78"/>
    </row>
    <row r="45" spans="1:10" s="24" customFormat="1" ht="27" customHeight="1" x14ac:dyDescent="0.2">
      <c r="A45" s="10">
        <v>1</v>
      </c>
      <c r="B45" s="17" t="s">
        <v>200</v>
      </c>
      <c r="C45" s="34" t="s">
        <v>5</v>
      </c>
      <c r="D45" s="10">
        <v>3</v>
      </c>
      <c r="E45" s="10">
        <v>4</v>
      </c>
      <c r="F45" s="107">
        <v>100000</v>
      </c>
      <c r="G45" s="107">
        <v>100000</v>
      </c>
      <c r="H45" s="107">
        <v>100000</v>
      </c>
      <c r="I45" s="107">
        <v>100000</v>
      </c>
      <c r="J45" s="101" t="s">
        <v>199</v>
      </c>
    </row>
    <row r="46" spans="1:10" s="24" customFormat="1" ht="40.5" x14ac:dyDescent="0.2">
      <c r="A46" s="10">
        <v>2</v>
      </c>
      <c r="B46" s="17" t="s">
        <v>201</v>
      </c>
      <c r="C46" s="10" t="s">
        <v>5</v>
      </c>
      <c r="D46" s="10">
        <v>3</v>
      </c>
      <c r="E46" s="10">
        <v>4</v>
      </c>
      <c r="F46" s="107">
        <v>100000</v>
      </c>
      <c r="G46" s="107">
        <v>100000</v>
      </c>
      <c r="H46" s="107">
        <v>100000</v>
      </c>
      <c r="I46" s="107">
        <v>100000</v>
      </c>
      <c r="J46" s="101" t="s">
        <v>199</v>
      </c>
    </row>
    <row r="47" spans="1:10" s="24" customFormat="1" ht="29.25" customHeight="1" x14ac:dyDescent="0.2">
      <c r="A47" s="10">
        <v>3</v>
      </c>
      <c r="B47" s="34" t="s">
        <v>202</v>
      </c>
      <c r="C47" s="10" t="s">
        <v>5</v>
      </c>
      <c r="D47" s="10">
        <v>3</v>
      </c>
      <c r="E47" s="10">
        <v>4</v>
      </c>
      <c r="F47" s="107">
        <v>100000</v>
      </c>
      <c r="G47" s="107">
        <v>100000</v>
      </c>
      <c r="H47" s="107">
        <v>100000</v>
      </c>
      <c r="I47" s="107">
        <v>100000</v>
      </c>
      <c r="J47" s="101" t="s">
        <v>199</v>
      </c>
    </row>
    <row r="48" spans="1:10" ht="40.5" x14ac:dyDescent="0.3">
      <c r="A48" s="13">
        <v>4</v>
      </c>
      <c r="B48" s="6" t="s">
        <v>205</v>
      </c>
      <c r="C48" s="7" t="s">
        <v>5</v>
      </c>
      <c r="D48" s="46">
        <v>3</v>
      </c>
      <c r="E48" s="46">
        <v>4</v>
      </c>
      <c r="F48" s="86" t="s">
        <v>203</v>
      </c>
      <c r="G48" s="86" t="s">
        <v>203</v>
      </c>
      <c r="H48" s="86" t="s">
        <v>203</v>
      </c>
      <c r="I48" s="86" t="s">
        <v>203</v>
      </c>
      <c r="J48" s="91" t="s">
        <v>204</v>
      </c>
    </row>
    <row r="49" spans="1:10" x14ac:dyDescent="0.3">
      <c r="A49" s="13">
        <v>5</v>
      </c>
      <c r="B49" s="6" t="s">
        <v>206</v>
      </c>
      <c r="C49" s="7" t="s">
        <v>5</v>
      </c>
      <c r="D49" s="46">
        <v>3</v>
      </c>
      <c r="E49" s="46">
        <v>4</v>
      </c>
      <c r="F49" s="86">
        <v>60000</v>
      </c>
      <c r="G49" s="86">
        <v>60000</v>
      </c>
      <c r="H49" s="86">
        <v>60000</v>
      </c>
      <c r="I49" s="86">
        <v>60000</v>
      </c>
      <c r="J49" s="91" t="s">
        <v>204</v>
      </c>
    </row>
    <row r="50" spans="1:10" s="36" customFormat="1" x14ac:dyDescent="0.3">
      <c r="A50" s="492"/>
      <c r="B50" s="495" t="s">
        <v>518</v>
      </c>
      <c r="C50" s="493"/>
      <c r="D50" s="493"/>
      <c r="E50" s="493"/>
      <c r="F50" s="494">
        <f>SUM(F45:F49)</f>
        <v>360000</v>
      </c>
      <c r="G50" s="494">
        <f>SUM(G45:G49)</f>
        <v>360000</v>
      </c>
      <c r="H50" s="494">
        <f>SUM(H45:H49)</f>
        <v>360000</v>
      </c>
      <c r="I50" s="494">
        <f>SUM(I45:I49)</f>
        <v>360000</v>
      </c>
      <c r="J50" s="493"/>
    </row>
  </sheetData>
  <mergeCells count="15">
    <mergeCell ref="B5:B6"/>
    <mergeCell ref="C7:D7"/>
    <mergeCell ref="C8:D8"/>
    <mergeCell ref="C9:D9"/>
    <mergeCell ref="B15:E15"/>
    <mergeCell ref="C5:D5"/>
    <mergeCell ref="E5:I5"/>
    <mergeCell ref="B10:B11"/>
    <mergeCell ref="C10:D10"/>
    <mergeCell ref="E10:I10"/>
    <mergeCell ref="B38:E38"/>
    <mergeCell ref="F38:I38"/>
    <mergeCell ref="F15:I15"/>
    <mergeCell ref="C12:D12"/>
    <mergeCell ref="C13:D13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90" orientation="landscape" r:id="rId1"/>
  <headerFooter>
    <oddFooter>&amp;R&amp;"TH SarabunIT๙,ธรรมดา"แบบ จ.1  แผนพัฒนาจังหวัดราชบุรี พ.ศ.2557-2560</oddFooter>
  </headerFooter>
  <rowBreaks count="3" manualBreakCount="3">
    <brk id="9" max="16383" man="1"/>
    <brk id="13" max="16383" man="1"/>
    <brk id="3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SheetLayoutView="100" workbookViewId="0">
      <pane ySplit="4" topLeftCell="A14" activePane="bottomLeft" state="frozen"/>
      <selection pane="bottomLeft" activeCell="B17" sqref="B17"/>
    </sheetView>
  </sheetViews>
  <sheetFormatPr defaultColWidth="9" defaultRowHeight="20.25" x14ac:dyDescent="0.3"/>
  <cols>
    <col min="1" max="1" width="5.375" style="1" customWidth="1"/>
    <col min="2" max="2" width="40.875" style="1" customWidth="1"/>
    <col min="3" max="3" width="7.375" style="18" customWidth="1"/>
    <col min="4" max="4" width="15.375" style="1" customWidth="1"/>
    <col min="5" max="6" width="15.875" style="1" customWidth="1"/>
    <col min="7" max="7" width="16.75" style="1" customWidth="1"/>
    <col min="8" max="16384" width="9" style="1"/>
  </cols>
  <sheetData>
    <row r="1" spans="1:8" s="82" customFormat="1" ht="26.25" x14ac:dyDescent="0.4">
      <c r="A1" s="862" t="s">
        <v>275</v>
      </c>
      <c r="B1" s="863"/>
      <c r="C1" s="863"/>
      <c r="D1" s="863"/>
      <c r="E1" s="863"/>
      <c r="F1" s="863"/>
      <c r="G1" s="863"/>
    </row>
    <row r="3" spans="1:8" x14ac:dyDescent="0.3">
      <c r="A3" s="83" t="s">
        <v>276</v>
      </c>
      <c r="B3" s="83" t="s">
        <v>277</v>
      </c>
      <c r="C3" s="860" t="s">
        <v>286</v>
      </c>
      <c r="D3" s="859" t="s">
        <v>278</v>
      </c>
      <c r="E3" s="859"/>
      <c r="F3" s="859"/>
      <c r="G3" s="859"/>
    </row>
    <row r="4" spans="1:8" x14ac:dyDescent="0.3">
      <c r="A4" s="84"/>
      <c r="B4" s="84"/>
      <c r="C4" s="861"/>
      <c r="D4" s="85">
        <v>2557</v>
      </c>
      <c r="E4" s="85">
        <v>2558</v>
      </c>
      <c r="F4" s="85">
        <v>2559</v>
      </c>
      <c r="G4" s="85">
        <v>2560</v>
      </c>
    </row>
    <row r="5" spans="1:8" s="165" customFormat="1" ht="19.5" x14ac:dyDescent="0.2">
      <c r="A5" s="162">
        <v>1</v>
      </c>
      <c r="B5" s="163" t="s">
        <v>279</v>
      </c>
      <c r="C5" s="162">
        <f>SUM(C6:C8)</f>
        <v>63</v>
      </c>
      <c r="D5" s="164" t="e">
        <f>SUM(D6:D8)</f>
        <v>#REF!</v>
      </c>
      <c r="E5" s="164" t="e">
        <f>SUM(E6:E8)</f>
        <v>#REF!</v>
      </c>
      <c r="F5" s="164" t="e">
        <f>SUM(F6:F8)</f>
        <v>#REF!</v>
      </c>
      <c r="G5" s="164" t="e">
        <f>SUM(G6:G8)</f>
        <v>#REF!</v>
      </c>
    </row>
    <row r="6" spans="1:8" s="170" customFormat="1" ht="19.5" x14ac:dyDescent="0.3">
      <c r="A6" s="166"/>
      <c r="B6" s="167" t="s">
        <v>280</v>
      </c>
      <c r="C6" s="168">
        <v>15</v>
      </c>
      <c r="D6" s="169" t="e">
        <f>+'ประเด็นพัฒนา 1 '!#REF!</f>
        <v>#REF!</v>
      </c>
      <c r="E6" s="169" t="e">
        <f>+'ประเด็นพัฒนา 1 '!#REF!</f>
        <v>#REF!</v>
      </c>
      <c r="F6" s="169" t="e">
        <f>+'ประเด็นพัฒนา 1 '!#REF!</f>
        <v>#REF!</v>
      </c>
      <c r="G6" s="169" t="e">
        <f>+'ประเด็นพัฒนา 1 '!#REF!</f>
        <v>#REF!</v>
      </c>
    </row>
    <row r="7" spans="1:8" s="170" customFormat="1" ht="19.5" x14ac:dyDescent="0.3">
      <c r="A7" s="166"/>
      <c r="B7" s="167" t="s">
        <v>281</v>
      </c>
      <c r="C7" s="168">
        <v>48</v>
      </c>
      <c r="D7" s="169" t="e">
        <f>+'ประเด็นพัฒนา 1 '!#REF!</f>
        <v>#REF!</v>
      </c>
      <c r="E7" s="169" t="e">
        <f>+'ประเด็นพัฒนา 1 '!#REF!</f>
        <v>#REF!</v>
      </c>
      <c r="F7" s="169" t="e">
        <f>+'ประเด็นพัฒนา 1 '!#REF!</f>
        <v>#REF!</v>
      </c>
      <c r="G7" s="169" t="e">
        <f>+'ประเด็นพัฒนา 1 '!#REF!</f>
        <v>#REF!</v>
      </c>
    </row>
    <row r="8" spans="1:8" s="170" customFormat="1" ht="19.5" x14ac:dyDescent="0.3">
      <c r="A8" s="166"/>
      <c r="B8" s="167" t="s">
        <v>282</v>
      </c>
      <c r="C8" s="168">
        <v>0</v>
      </c>
      <c r="D8" s="171">
        <v>0</v>
      </c>
      <c r="E8" s="171">
        <v>0</v>
      </c>
      <c r="F8" s="167">
        <v>0</v>
      </c>
      <c r="G8" s="167">
        <v>0</v>
      </c>
    </row>
    <row r="9" spans="1:8" s="165" customFormat="1" ht="45" customHeight="1" x14ac:dyDescent="0.2">
      <c r="A9" s="162">
        <v>2</v>
      </c>
      <c r="B9" s="163" t="s">
        <v>283</v>
      </c>
      <c r="C9" s="162">
        <f>SUM(C10:C12)</f>
        <v>15</v>
      </c>
      <c r="D9" s="172">
        <f>SUM(D10:D12)</f>
        <v>179000000</v>
      </c>
      <c r="E9" s="172">
        <f>SUM(E10:E12)</f>
        <v>182000000</v>
      </c>
      <c r="F9" s="172">
        <f>SUM(F10:F12)</f>
        <v>185227550</v>
      </c>
      <c r="G9" s="172">
        <f>SUM(G10:G12)</f>
        <v>185227550</v>
      </c>
    </row>
    <row r="10" spans="1:8" s="170" customFormat="1" ht="19.5" x14ac:dyDescent="0.3">
      <c r="A10" s="166"/>
      <c r="B10" s="167" t="s">
        <v>280</v>
      </c>
      <c r="C10" s="168">
        <v>12</v>
      </c>
      <c r="D10" s="171">
        <f>+'ยุทธ 2'!F35</f>
        <v>176000000</v>
      </c>
      <c r="E10" s="171">
        <f>+'ยุทธ 2'!G35</f>
        <v>177000000</v>
      </c>
      <c r="F10" s="171">
        <f>+'ยุทธ 2'!H35</f>
        <v>178000000</v>
      </c>
      <c r="G10" s="171">
        <f>+'ยุทธ 2'!I35</f>
        <v>178000000</v>
      </c>
    </row>
    <row r="11" spans="1:8" s="170" customFormat="1" ht="19.5" x14ac:dyDescent="0.3">
      <c r="A11" s="166"/>
      <c r="B11" s="167" t="s">
        <v>281</v>
      </c>
      <c r="C11" s="168">
        <f>+'ยุทธ 2'!A37</f>
        <v>1</v>
      </c>
      <c r="D11" s="169">
        <f>+'ยุทธ 2'!F49</f>
        <v>3000000</v>
      </c>
      <c r="E11" s="169">
        <f>+'ยุทธ 2'!G49</f>
        <v>3000000</v>
      </c>
      <c r="F11" s="169">
        <f>+'ยุทธ 2'!H49</f>
        <v>5227550</v>
      </c>
      <c r="G11" s="169">
        <f>+'ยุทธ 2'!I49</f>
        <v>5227550</v>
      </c>
    </row>
    <row r="12" spans="1:8" s="170" customFormat="1" ht="19.5" x14ac:dyDescent="0.3">
      <c r="A12" s="166"/>
      <c r="B12" s="167" t="s">
        <v>282</v>
      </c>
      <c r="C12" s="168">
        <v>2</v>
      </c>
      <c r="D12" s="173">
        <f>+'ยุทธ 2'!F56</f>
        <v>0</v>
      </c>
      <c r="E12" s="169">
        <f>+'ยุทธ 2'!G56</f>
        <v>2000000</v>
      </c>
      <c r="F12" s="169">
        <f>+'ยุทธ 2'!H56</f>
        <v>2000000</v>
      </c>
      <c r="G12" s="169">
        <f>+'ยุทธ 2'!I56</f>
        <v>2000000</v>
      </c>
    </row>
    <row r="13" spans="1:8" s="170" customFormat="1" ht="24" customHeight="1" x14ac:dyDescent="0.3">
      <c r="A13" s="174">
        <v>3</v>
      </c>
      <c r="B13" s="188" t="s">
        <v>284</v>
      </c>
      <c r="C13" s="175">
        <f>SUM(C14:C16)</f>
        <v>248</v>
      </c>
      <c r="D13" s="176">
        <f>SUM(D14:D16)</f>
        <v>1162482730</v>
      </c>
      <c r="E13" s="176">
        <f>SUM(E14:E16)</f>
        <v>1942836313.5</v>
      </c>
      <c r="F13" s="176">
        <f>SUM(F14:F16)</f>
        <v>2784637666.1750002</v>
      </c>
      <c r="G13" s="176">
        <f>SUM(G14:G16)</f>
        <v>1835568656.4837499</v>
      </c>
    </row>
    <row r="14" spans="1:8" s="92" customFormat="1" ht="19.5" x14ac:dyDescent="0.3">
      <c r="A14" s="177"/>
      <c r="B14" s="109" t="s">
        <v>280</v>
      </c>
      <c r="C14" s="110">
        <v>15</v>
      </c>
      <c r="D14" s="178">
        <f>+'ยุทธ 3'!F36</f>
        <v>357077200</v>
      </c>
      <c r="E14" s="178">
        <f>+'ยุทธ 3'!G36</f>
        <v>362000000</v>
      </c>
      <c r="F14" s="178">
        <f>+'ยุทธ 3'!H36</f>
        <v>362000000</v>
      </c>
      <c r="G14" s="178">
        <f>+'ยุทธ 3'!I36</f>
        <v>362000000</v>
      </c>
      <c r="H14" s="92" t="s">
        <v>5</v>
      </c>
    </row>
    <row r="15" spans="1:8" s="92" customFormat="1" ht="19.5" x14ac:dyDescent="0.3">
      <c r="A15" s="177"/>
      <c r="B15" s="109" t="s">
        <v>281</v>
      </c>
      <c r="C15" s="110">
        <v>233</v>
      </c>
      <c r="D15" s="178">
        <f>+'ยุทธ 3'!F367</f>
        <v>805405530</v>
      </c>
      <c r="E15" s="178">
        <f>+'ยุทธ 3'!G367</f>
        <v>1580836313.5</v>
      </c>
      <c r="F15" s="178">
        <f>+'ยุทธ 3'!H367</f>
        <v>2422637666.1750002</v>
      </c>
      <c r="G15" s="178">
        <f>+'ยุทธ 3'!I367</f>
        <v>1473568656.4837499</v>
      </c>
    </row>
    <row r="16" spans="1:8" s="92" customFormat="1" ht="19.5" x14ac:dyDescent="0.3">
      <c r="A16" s="177"/>
      <c r="B16" s="109" t="s">
        <v>282</v>
      </c>
      <c r="C16" s="110">
        <v>0</v>
      </c>
      <c r="D16" s="179">
        <v>0</v>
      </c>
      <c r="E16" s="179">
        <v>0</v>
      </c>
      <c r="F16" s="109">
        <v>0</v>
      </c>
      <c r="G16" s="109">
        <v>0</v>
      </c>
    </row>
    <row r="17" spans="1:7" s="95" customFormat="1" ht="45.75" customHeight="1" x14ac:dyDescent="0.2">
      <c r="A17" s="180">
        <v>4</v>
      </c>
      <c r="B17" s="181" t="s">
        <v>289</v>
      </c>
      <c r="C17" s="180">
        <f>SUM(C18:C20)</f>
        <v>48</v>
      </c>
      <c r="D17" s="182">
        <f>SUM(D18:D20)</f>
        <v>159804000</v>
      </c>
      <c r="E17" s="182">
        <f>SUM(E18:E20)</f>
        <v>167804000</v>
      </c>
      <c r="F17" s="182">
        <f>SUM(F18:F20)</f>
        <v>538620000</v>
      </c>
      <c r="G17" s="182">
        <f>SUM(G18:G20)</f>
        <v>215524000</v>
      </c>
    </row>
    <row r="18" spans="1:7" s="92" customFormat="1" ht="19.5" x14ac:dyDescent="0.3">
      <c r="A18" s="177"/>
      <c r="B18" s="109" t="s">
        <v>280</v>
      </c>
      <c r="C18" s="110">
        <v>26</v>
      </c>
      <c r="D18" s="183">
        <f>+'ยุทธ 4'!F54</f>
        <v>88704000</v>
      </c>
      <c r="E18" s="183">
        <f>+'ยุทธ 4'!G54</f>
        <v>88704000</v>
      </c>
      <c r="F18" s="183">
        <f>+'ยุทธ 4'!H54</f>
        <v>96696000</v>
      </c>
      <c r="G18" s="183">
        <f>+'ยุทธ 4'!I54</f>
        <v>88704000</v>
      </c>
    </row>
    <row r="19" spans="1:7" s="92" customFormat="1" ht="19.5" x14ac:dyDescent="0.3">
      <c r="A19" s="177"/>
      <c r="B19" s="109" t="s">
        <v>281</v>
      </c>
      <c r="C19" s="110">
        <v>22</v>
      </c>
      <c r="D19" s="178">
        <f>+'ยุทธ 4'!F87</f>
        <v>71100000</v>
      </c>
      <c r="E19" s="178">
        <f>+'ยุทธ 4'!G87</f>
        <v>79100000</v>
      </c>
      <c r="F19" s="178">
        <f>+'ยุทธ 4'!H87</f>
        <v>441924000</v>
      </c>
      <c r="G19" s="178">
        <f>+'ยุทธ 4'!I87</f>
        <v>126820000</v>
      </c>
    </row>
    <row r="20" spans="1:7" s="92" customFormat="1" ht="19.5" x14ac:dyDescent="0.3">
      <c r="A20" s="177"/>
      <c r="B20" s="109" t="s">
        <v>282</v>
      </c>
      <c r="C20" s="110">
        <v>0</v>
      </c>
      <c r="D20" s="179">
        <v>0</v>
      </c>
      <c r="E20" s="179">
        <v>0</v>
      </c>
      <c r="F20" s="179">
        <v>0</v>
      </c>
      <c r="G20" s="179">
        <v>0</v>
      </c>
    </row>
    <row r="21" spans="1:7" s="93" customFormat="1" ht="24" customHeight="1" x14ac:dyDescent="0.2">
      <c r="A21" s="184">
        <v>5</v>
      </c>
      <c r="B21" s="181" t="s">
        <v>285</v>
      </c>
      <c r="C21" s="180">
        <f>SUM(C22:C24)</f>
        <v>14</v>
      </c>
      <c r="D21" s="185">
        <f>SUM(D22:D24)</f>
        <v>54443200</v>
      </c>
      <c r="E21" s="185">
        <f>SUM(E22:E24)</f>
        <v>51879200</v>
      </c>
      <c r="F21" s="185">
        <f>SUM(F22:F24)</f>
        <v>51879200</v>
      </c>
      <c r="G21" s="185">
        <f>SUM(G22:G24)</f>
        <v>51879200</v>
      </c>
    </row>
    <row r="22" spans="1:7" s="92" customFormat="1" ht="19.5" x14ac:dyDescent="0.3">
      <c r="A22" s="177"/>
      <c r="B22" s="109" t="s">
        <v>280</v>
      </c>
      <c r="C22" s="110">
        <v>7</v>
      </c>
      <c r="D22" s="178">
        <f>+'ยุทธ 5'!F37</f>
        <v>50933200</v>
      </c>
      <c r="E22" s="178">
        <f>+'ยุทธ 5'!G37</f>
        <v>51069200</v>
      </c>
      <c r="F22" s="178">
        <f>+'ยุทธ 5'!H37</f>
        <v>51069200</v>
      </c>
      <c r="G22" s="178">
        <f>+'ยุทธ 5'!I37</f>
        <v>51069200</v>
      </c>
    </row>
    <row r="23" spans="1:7" s="92" customFormat="1" ht="19.5" x14ac:dyDescent="0.3">
      <c r="A23" s="177"/>
      <c r="B23" s="109" t="s">
        <v>281</v>
      </c>
      <c r="C23" s="110">
        <f>+'ยุทธ 5'!A42</f>
        <v>2</v>
      </c>
      <c r="D23" s="186">
        <f>+'ยุทธ 5'!F43</f>
        <v>3150000</v>
      </c>
      <c r="E23" s="186">
        <f>+'ยุทธ 5'!G43</f>
        <v>450000</v>
      </c>
      <c r="F23" s="186">
        <f>+'ยุทธ 5'!H43</f>
        <v>450000</v>
      </c>
      <c r="G23" s="186">
        <f>+'ยุทธ 5'!I43</f>
        <v>450000</v>
      </c>
    </row>
    <row r="24" spans="1:7" s="92" customFormat="1" ht="19.5" x14ac:dyDescent="0.3">
      <c r="A24" s="177"/>
      <c r="B24" s="109" t="s">
        <v>282</v>
      </c>
      <c r="C24" s="110">
        <f>+'ยุทธ 5'!A49</f>
        <v>5</v>
      </c>
      <c r="D24" s="178">
        <f>+'ยุทธ 5'!F50</f>
        <v>360000</v>
      </c>
      <c r="E24" s="178">
        <f>+'ยุทธ 5'!G50</f>
        <v>360000</v>
      </c>
      <c r="F24" s="178">
        <f>+'ยุทธ 5'!H50</f>
        <v>360000</v>
      </c>
      <c r="G24" s="178">
        <f>+'ยุทธ 5'!I50</f>
        <v>360000</v>
      </c>
    </row>
    <row r="25" spans="1:7" s="92" customFormat="1" ht="19.5" x14ac:dyDescent="0.3">
      <c r="A25" s="97"/>
      <c r="B25" s="187" t="s">
        <v>290</v>
      </c>
      <c r="C25" s="98">
        <f>SUM(C21,C17,C13,C9,C5)</f>
        <v>388</v>
      </c>
      <c r="D25" s="99" t="e">
        <f>SUM(D21,D17,D13,D9,D5)</f>
        <v>#REF!</v>
      </c>
      <c r="E25" s="99" t="e">
        <f>SUM(E21,E17,E13,E9,E5)</f>
        <v>#REF!</v>
      </c>
      <c r="F25" s="99" t="e">
        <f>SUM(F21,F17,F13,F9,F5)</f>
        <v>#REF!</v>
      </c>
      <c r="G25" s="99" t="e">
        <f>SUM(G21,G17,G13,G9,G5)</f>
        <v>#REF!</v>
      </c>
    </row>
    <row r="26" spans="1:7" x14ac:dyDescent="0.3">
      <c r="C26" s="18" t="s">
        <v>5</v>
      </c>
    </row>
  </sheetData>
  <mergeCells count="3">
    <mergeCell ref="D3:G3"/>
    <mergeCell ref="C3:C4"/>
    <mergeCell ref="A1:G1"/>
  </mergeCells>
  <printOptions horizontalCentere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</sheetPr>
  <dimension ref="A1:M94"/>
  <sheetViews>
    <sheetView view="pageBreakPreview" zoomScale="80" zoomScaleNormal="50" zoomScaleSheetLayoutView="80" zoomScalePageLayoutView="50" workbookViewId="0">
      <selection activeCell="A10" sqref="A10"/>
    </sheetView>
  </sheetViews>
  <sheetFormatPr defaultColWidth="9" defaultRowHeight="21" x14ac:dyDescent="0.2"/>
  <cols>
    <col min="1" max="1" width="40.875" style="714" customWidth="1"/>
    <col min="2" max="2" width="27.625" style="761" hidden="1" customWidth="1"/>
    <col min="3" max="3" width="27.625" style="762" hidden="1" customWidth="1"/>
    <col min="4" max="4" width="0.75" style="763" hidden="1" customWidth="1"/>
    <col min="5" max="5" width="7.75" style="713" customWidth="1"/>
    <col min="6" max="6" width="11.5" style="713" customWidth="1"/>
    <col min="7" max="7" width="20" style="766" customWidth="1"/>
    <col min="8" max="12" width="15.75" style="729" customWidth="1"/>
    <col min="13" max="13" width="15" style="729" customWidth="1"/>
    <col min="14" max="16384" width="9" style="714"/>
  </cols>
  <sheetData>
    <row r="1" spans="1:13" x14ac:dyDescent="0.2">
      <c r="A1" s="791" t="s">
        <v>904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</row>
    <row r="2" spans="1:13" x14ac:dyDescent="0.2">
      <c r="A2" s="867" t="s">
        <v>1072</v>
      </c>
      <c r="B2" s="867"/>
      <c r="C2" s="867"/>
      <c r="D2" s="867"/>
      <c r="E2" s="867"/>
      <c r="F2" s="867"/>
      <c r="G2" s="867"/>
      <c r="H2" s="867"/>
      <c r="I2" s="867"/>
      <c r="J2" s="867"/>
      <c r="K2" s="867"/>
      <c r="L2" s="867"/>
      <c r="M2" s="867"/>
    </row>
    <row r="3" spans="1:13" ht="24" x14ac:dyDescent="0.2">
      <c r="A3" s="725"/>
      <c r="B3" s="771"/>
      <c r="C3" s="740"/>
      <c r="D3" s="741"/>
      <c r="E3" s="725"/>
      <c r="F3" s="725"/>
      <c r="G3" s="742"/>
      <c r="H3" s="725"/>
      <c r="I3" s="725"/>
      <c r="J3" s="725"/>
      <c r="K3" s="725"/>
      <c r="L3" s="725"/>
      <c r="M3" s="725"/>
    </row>
    <row r="4" spans="1:13" x14ac:dyDescent="0.2">
      <c r="A4" s="868" t="s">
        <v>904</v>
      </c>
      <c r="B4" s="869"/>
      <c r="C4" s="869"/>
      <c r="D4" s="869"/>
      <c r="E4" s="869"/>
      <c r="F4" s="869"/>
      <c r="G4" s="870"/>
      <c r="H4" s="868" t="s">
        <v>4</v>
      </c>
      <c r="I4" s="869"/>
      <c r="J4" s="869"/>
      <c r="K4" s="869"/>
      <c r="L4" s="869"/>
      <c r="M4" s="870"/>
    </row>
    <row r="5" spans="1:13" ht="51" customHeight="1" x14ac:dyDescent="0.2">
      <c r="A5" s="769" t="s">
        <v>694</v>
      </c>
      <c r="B5" s="769" t="s">
        <v>747</v>
      </c>
      <c r="C5" s="769" t="s">
        <v>748</v>
      </c>
      <c r="D5" s="744" t="s">
        <v>746</v>
      </c>
      <c r="E5" s="769" t="s">
        <v>17</v>
      </c>
      <c r="F5" s="769" t="s">
        <v>696</v>
      </c>
      <c r="G5" s="769" t="s">
        <v>520</v>
      </c>
      <c r="H5" s="768" t="s">
        <v>1045</v>
      </c>
      <c r="I5" s="769" t="s">
        <v>1046</v>
      </c>
      <c r="J5" s="769" t="s">
        <v>1047</v>
      </c>
      <c r="K5" s="769" t="s">
        <v>1048</v>
      </c>
      <c r="L5" s="769" t="s">
        <v>1049</v>
      </c>
      <c r="M5" s="769" t="s">
        <v>1051</v>
      </c>
    </row>
    <row r="6" spans="1:13" s="745" customFormat="1" x14ac:dyDescent="0.2">
      <c r="A6" s="871" t="s">
        <v>695</v>
      </c>
      <c r="B6" s="872"/>
      <c r="C6" s="872"/>
      <c r="D6" s="872"/>
      <c r="E6" s="872"/>
      <c r="F6" s="872"/>
      <c r="G6" s="873"/>
      <c r="H6" s="726">
        <f t="shared" ref="H6:L6" si="0">SUM(H7,H39,H67)</f>
        <v>680512700</v>
      </c>
      <c r="I6" s="726">
        <f t="shared" si="0"/>
        <v>817547700</v>
      </c>
      <c r="J6" s="726">
        <f t="shared" si="0"/>
        <v>724258990</v>
      </c>
      <c r="K6" s="726">
        <f t="shared" si="0"/>
        <v>677148000</v>
      </c>
      <c r="L6" s="726">
        <f t="shared" si="0"/>
        <v>686247700</v>
      </c>
      <c r="M6" s="726">
        <f>SUM(H6:L6)</f>
        <v>3585715090</v>
      </c>
    </row>
    <row r="7" spans="1:13" s="746" customFormat="1" x14ac:dyDescent="0.2">
      <c r="A7" s="864" t="s">
        <v>954</v>
      </c>
      <c r="B7" s="865"/>
      <c r="C7" s="865"/>
      <c r="D7" s="865"/>
      <c r="E7" s="865"/>
      <c r="F7" s="865"/>
      <c r="G7" s="866"/>
      <c r="H7" s="730">
        <f>H8+H14</f>
        <v>146519000</v>
      </c>
      <c r="I7" s="730">
        <f>I8+I14</f>
        <v>235519000</v>
      </c>
      <c r="J7" s="730">
        <f>J8+J14</f>
        <v>247019000</v>
      </c>
      <c r="K7" s="730">
        <f t="shared" ref="K7:M7" si="1">K8+K14</f>
        <v>161519000</v>
      </c>
      <c r="L7" s="730">
        <f t="shared" si="1"/>
        <v>161519000</v>
      </c>
      <c r="M7" s="730">
        <f t="shared" si="1"/>
        <v>952095000</v>
      </c>
    </row>
    <row r="8" spans="1:13" s="751" customFormat="1" ht="42" x14ac:dyDescent="0.2">
      <c r="A8" s="747" t="s">
        <v>1174</v>
      </c>
      <c r="B8" s="748"/>
      <c r="C8" s="748"/>
      <c r="D8" s="747"/>
      <c r="E8" s="749">
        <v>1</v>
      </c>
      <c r="F8" s="749" t="s">
        <v>707</v>
      </c>
      <c r="G8" s="750" t="s">
        <v>571</v>
      </c>
      <c r="H8" s="561">
        <f t="shared" ref="H8:L8" si="2">SUM(H9:H13)</f>
        <v>14000000</v>
      </c>
      <c r="I8" s="561">
        <f t="shared" si="2"/>
        <v>20000000</v>
      </c>
      <c r="J8" s="561">
        <f t="shared" si="2"/>
        <v>14000000</v>
      </c>
      <c r="K8" s="561">
        <f t="shared" si="2"/>
        <v>14500000</v>
      </c>
      <c r="L8" s="561">
        <f t="shared" si="2"/>
        <v>14500000</v>
      </c>
      <c r="M8" s="561">
        <f>SUM(M9:M13)</f>
        <v>77000000</v>
      </c>
    </row>
    <row r="9" spans="1:13" s="715" customFormat="1" ht="52.5" customHeight="1" x14ac:dyDescent="0.2">
      <c r="A9" s="716" t="s">
        <v>708</v>
      </c>
      <c r="B9" s="717" t="s">
        <v>571</v>
      </c>
      <c r="C9" s="717" t="s">
        <v>695</v>
      </c>
      <c r="D9" s="716"/>
      <c r="E9" s="717">
        <v>1</v>
      </c>
      <c r="F9" s="717">
        <v>5</v>
      </c>
      <c r="G9" s="716" t="s">
        <v>571</v>
      </c>
      <c r="H9" s="562">
        <v>3000000</v>
      </c>
      <c r="I9" s="562">
        <v>3000000</v>
      </c>
      <c r="J9" s="562">
        <v>3000000</v>
      </c>
      <c r="K9" s="562">
        <v>3000000</v>
      </c>
      <c r="L9" s="563">
        <v>3000000</v>
      </c>
      <c r="M9" s="562">
        <f t="shared" ref="M9:M76" si="3">SUM(H9:L9)</f>
        <v>15000000</v>
      </c>
    </row>
    <row r="10" spans="1:13" s="715" customFormat="1" ht="78.75" customHeight="1" x14ac:dyDescent="0.2">
      <c r="A10" s="716" t="s">
        <v>1167</v>
      </c>
      <c r="B10" s="717" t="s">
        <v>571</v>
      </c>
      <c r="C10" s="717" t="s">
        <v>695</v>
      </c>
      <c r="D10" s="716"/>
      <c r="E10" s="717">
        <v>1</v>
      </c>
      <c r="F10" s="717">
        <v>5</v>
      </c>
      <c r="G10" s="716" t="s">
        <v>571</v>
      </c>
      <c r="H10" s="562">
        <v>4000000</v>
      </c>
      <c r="I10" s="562">
        <v>10000000</v>
      </c>
      <c r="J10" s="562">
        <v>4000000</v>
      </c>
      <c r="K10" s="562">
        <v>4000000</v>
      </c>
      <c r="L10" s="562">
        <v>4000000</v>
      </c>
      <c r="M10" s="562">
        <f t="shared" si="3"/>
        <v>26000000</v>
      </c>
    </row>
    <row r="11" spans="1:13" s="715" customFormat="1" ht="61.5" customHeight="1" x14ac:dyDescent="0.2">
      <c r="A11" s="716" t="s">
        <v>1141</v>
      </c>
      <c r="B11" s="717" t="s">
        <v>571</v>
      </c>
      <c r="C11" s="717" t="s">
        <v>695</v>
      </c>
      <c r="D11" s="716"/>
      <c r="E11" s="717">
        <v>1</v>
      </c>
      <c r="F11" s="717">
        <v>5</v>
      </c>
      <c r="G11" s="716" t="s">
        <v>571</v>
      </c>
      <c r="H11" s="562">
        <v>2000000</v>
      </c>
      <c r="I11" s="562">
        <v>2000000</v>
      </c>
      <c r="J11" s="562">
        <v>2000000</v>
      </c>
      <c r="K11" s="562">
        <v>2000000</v>
      </c>
      <c r="L11" s="562">
        <v>2000000</v>
      </c>
      <c r="M11" s="562">
        <f t="shared" si="3"/>
        <v>10000000</v>
      </c>
    </row>
    <row r="12" spans="1:13" s="715" customFormat="1" ht="57.75" customHeight="1" x14ac:dyDescent="0.2">
      <c r="A12" s="716" t="s">
        <v>1142</v>
      </c>
      <c r="B12" s="717" t="s">
        <v>572</v>
      </c>
      <c r="C12" s="717" t="s">
        <v>695</v>
      </c>
      <c r="D12" s="716"/>
      <c r="E12" s="717">
        <v>1</v>
      </c>
      <c r="F12" s="717">
        <v>5</v>
      </c>
      <c r="G12" s="716" t="s">
        <v>572</v>
      </c>
      <c r="H12" s="562">
        <v>2000000</v>
      </c>
      <c r="I12" s="562">
        <v>2000000</v>
      </c>
      <c r="J12" s="562">
        <v>2000000</v>
      </c>
      <c r="K12" s="562">
        <v>2000000</v>
      </c>
      <c r="L12" s="562">
        <v>2000000</v>
      </c>
      <c r="M12" s="562">
        <f t="shared" si="3"/>
        <v>10000000</v>
      </c>
    </row>
    <row r="13" spans="1:13" s="764" customFormat="1" ht="53.25" customHeight="1" x14ac:dyDescent="0.2">
      <c r="A13" s="716" t="s">
        <v>709</v>
      </c>
      <c r="B13" s="717" t="s">
        <v>571</v>
      </c>
      <c r="C13" s="717" t="s">
        <v>695</v>
      </c>
      <c r="D13" s="716" t="s">
        <v>878</v>
      </c>
      <c r="E13" s="717">
        <v>1</v>
      </c>
      <c r="F13" s="717">
        <v>5</v>
      </c>
      <c r="G13" s="716" t="s">
        <v>571</v>
      </c>
      <c r="H13" s="562">
        <v>3000000</v>
      </c>
      <c r="I13" s="562">
        <v>3000000</v>
      </c>
      <c r="J13" s="562">
        <v>3000000</v>
      </c>
      <c r="K13" s="562">
        <v>3500000</v>
      </c>
      <c r="L13" s="562">
        <v>3500000</v>
      </c>
      <c r="M13" s="562">
        <f t="shared" si="3"/>
        <v>16000000</v>
      </c>
    </row>
    <row r="14" spans="1:13" s="751" customFormat="1" ht="55.5" customHeight="1" x14ac:dyDescent="0.2">
      <c r="A14" s="747" t="s">
        <v>910</v>
      </c>
      <c r="B14" s="748" t="s">
        <v>571</v>
      </c>
      <c r="C14" s="752" t="s">
        <v>695</v>
      </c>
      <c r="D14" s="753"/>
      <c r="E14" s="749" t="s">
        <v>634</v>
      </c>
      <c r="F14" s="749" t="s">
        <v>707</v>
      </c>
      <c r="G14" s="750" t="s">
        <v>571</v>
      </c>
      <c r="H14" s="561">
        <f>SUM(H15:H38)</f>
        <v>132519000</v>
      </c>
      <c r="I14" s="561">
        <f>SUM(I15:I38)</f>
        <v>215519000</v>
      </c>
      <c r="J14" s="561">
        <f t="shared" ref="J14:L14" si="4">SUM(J15:J38)</f>
        <v>233019000</v>
      </c>
      <c r="K14" s="561">
        <f t="shared" si="4"/>
        <v>147019000</v>
      </c>
      <c r="L14" s="561">
        <f t="shared" si="4"/>
        <v>147019000</v>
      </c>
      <c r="M14" s="561">
        <f>SUM(M15:M38)</f>
        <v>875095000</v>
      </c>
    </row>
    <row r="15" spans="1:13" s="715" customFormat="1" ht="77.25" customHeight="1" x14ac:dyDescent="0.2">
      <c r="A15" s="716" t="s">
        <v>1063</v>
      </c>
      <c r="B15" s="717" t="s">
        <v>576</v>
      </c>
      <c r="C15" s="717" t="s">
        <v>695</v>
      </c>
      <c r="D15" s="716" t="s">
        <v>879</v>
      </c>
      <c r="E15" s="717" t="s">
        <v>528</v>
      </c>
      <c r="F15" s="717">
        <v>5</v>
      </c>
      <c r="G15" s="716" t="s">
        <v>576</v>
      </c>
      <c r="H15" s="562">
        <v>30000000</v>
      </c>
      <c r="I15" s="562">
        <v>30000000</v>
      </c>
      <c r="J15" s="562">
        <v>40000000</v>
      </c>
      <c r="K15" s="562">
        <v>30000000</v>
      </c>
      <c r="L15" s="562">
        <v>30000000</v>
      </c>
      <c r="M15" s="562">
        <f t="shared" si="3"/>
        <v>160000000</v>
      </c>
    </row>
    <row r="16" spans="1:13" s="715" customFormat="1" ht="101.25" customHeight="1" x14ac:dyDescent="0.2">
      <c r="A16" s="716" t="s">
        <v>743</v>
      </c>
      <c r="B16" s="717" t="s">
        <v>576</v>
      </c>
      <c r="C16" s="717" t="s">
        <v>695</v>
      </c>
      <c r="D16" s="716" t="s">
        <v>880</v>
      </c>
      <c r="E16" s="717" t="s">
        <v>528</v>
      </c>
      <c r="F16" s="717">
        <v>5</v>
      </c>
      <c r="G16" s="716" t="s">
        <v>576</v>
      </c>
      <c r="H16" s="562">
        <v>10000000</v>
      </c>
      <c r="I16" s="562">
        <v>10000000</v>
      </c>
      <c r="J16" s="562">
        <v>10000000</v>
      </c>
      <c r="K16" s="562">
        <v>10000000</v>
      </c>
      <c r="L16" s="562">
        <v>10000000</v>
      </c>
      <c r="M16" s="562">
        <f t="shared" si="3"/>
        <v>50000000</v>
      </c>
    </row>
    <row r="17" spans="1:13" s="715" customFormat="1" ht="107.25" customHeight="1" x14ac:dyDescent="0.2">
      <c r="A17" s="716" t="s">
        <v>1143</v>
      </c>
      <c r="B17" s="717" t="s">
        <v>838</v>
      </c>
      <c r="C17" s="717" t="s">
        <v>695</v>
      </c>
      <c r="D17" s="738" t="s">
        <v>749</v>
      </c>
      <c r="E17" s="718">
        <v>2</v>
      </c>
      <c r="F17" s="718">
        <v>5</v>
      </c>
      <c r="G17" s="716" t="s">
        <v>534</v>
      </c>
      <c r="H17" s="524">
        <v>1000000</v>
      </c>
      <c r="I17" s="524">
        <v>1000000</v>
      </c>
      <c r="J17" s="524">
        <v>10000000</v>
      </c>
      <c r="K17" s="524">
        <v>1000000</v>
      </c>
      <c r="L17" s="524">
        <v>1000000</v>
      </c>
      <c r="M17" s="524">
        <f t="shared" si="3"/>
        <v>14000000</v>
      </c>
    </row>
    <row r="18" spans="1:13" s="715" customFormat="1" ht="81" customHeight="1" x14ac:dyDescent="0.2">
      <c r="A18" s="716" t="s">
        <v>1144</v>
      </c>
      <c r="B18" s="717" t="s">
        <v>838</v>
      </c>
      <c r="C18" s="717" t="s">
        <v>695</v>
      </c>
      <c r="D18" s="738" t="s">
        <v>750</v>
      </c>
      <c r="E18" s="718">
        <v>2</v>
      </c>
      <c r="F18" s="718">
        <v>5</v>
      </c>
      <c r="G18" s="716" t="s">
        <v>534</v>
      </c>
      <c r="H18" s="524">
        <v>5000000</v>
      </c>
      <c r="I18" s="524">
        <v>3000000</v>
      </c>
      <c r="J18" s="524">
        <v>1000000</v>
      </c>
      <c r="K18" s="524">
        <v>1000000</v>
      </c>
      <c r="L18" s="524">
        <v>1000000</v>
      </c>
      <c r="M18" s="524">
        <f t="shared" si="3"/>
        <v>11000000</v>
      </c>
    </row>
    <row r="19" spans="1:13" s="715" customFormat="1" ht="105" customHeight="1" x14ac:dyDescent="0.2">
      <c r="A19" s="716" t="s">
        <v>736</v>
      </c>
      <c r="B19" s="717" t="s">
        <v>838</v>
      </c>
      <c r="C19" s="717" t="s">
        <v>695</v>
      </c>
      <c r="D19" s="738" t="s">
        <v>751</v>
      </c>
      <c r="E19" s="718">
        <v>2</v>
      </c>
      <c r="F19" s="718">
        <v>5</v>
      </c>
      <c r="G19" s="716" t="s">
        <v>534</v>
      </c>
      <c r="H19" s="524">
        <v>1500000</v>
      </c>
      <c r="I19" s="524">
        <v>1500000</v>
      </c>
      <c r="J19" s="524">
        <v>1500000</v>
      </c>
      <c r="K19" s="524">
        <v>1500000</v>
      </c>
      <c r="L19" s="524">
        <v>1500000</v>
      </c>
      <c r="M19" s="524">
        <f t="shared" si="3"/>
        <v>7500000</v>
      </c>
    </row>
    <row r="20" spans="1:13" s="715" customFormat="1" ht="60.75" customHeight="1" x14ac:dyDescent="0.2">
      <c r="A20" s="716" t="s">
        <v>535</v>
      </c>
      <c r="B20" s="717" t="s">
        <v>845</v>
      </c>
      <c r="C20" s="717" t="s">
        <v>695</v>
      </c>
      <c r="D20" s="738" t="s">
        <v>752</v>
      </c>
      <c r="E20" s="718">
        <v>2</v>
      </c>
      <c r="F20" s="718">
        <v>5</v>
      </c>
      <c r="G20" s="716" t="s">
        <v>571</v>
      </c>
      <c r="H20" s="524">
        <v>7000000</v>
      </c>
      <c r="I20" s="524">
        <v>7000000</v>
      </c>
      <c r="J20" s="524">
        <v>7000000</v>
      </c>
      <c r="K20" s="524">
        <v>7000000</v>
      </c>
      <c r="L20" s="524">
        <v>7000000</v>
      </c>
      <c r="M20" s="524">
        <f t="shared" si="3"/>
        <v>35000000</v>
      </c>
    </row>
    <row r="21" spans="1:13" s="715" customFormat="1" ht="79.5" customHeight="1" x14ac:dyDescent="0.2">
      <c r="A21" s="716" t="s">
        <v>710</v>
      </c>
      <c r="B21" s="717" t="s">
        <v>536</v>
      </c>
      <c r="C21" s="717" t="s">
        <v>695</v>
      </c>
      <c r="D21" s="716"/>
      <c r="E21" s="718">
        <v>4</v>
      </c>
      <c r="F21" s="718" t="s">
        <v>707</v>
      </c>
      <c r="G21" s="716" t="s">
        <v>1091</v>
      </c>
      <c r="H21" s="524">
        <v>1000000</v>
      </c>
      <c r="I21" s="524">
        <v>1000000</v>
      </c>
      <c r="J21" s="524">
        <v>1000000</v>
      </c>
      <c r="K21" s="524">
        <v>1000000</v>
      </c>
      <c r="L21" s="524">
        <v>1000000</v>
      </c>
      <c r="M21" s="524">
        <f t="shared" si="3"/>
        <v>5000000</v>
      </c>
    </row>
    <row r="22" spans="1:13" s="715" customFormat="1" ht="79.5" customHeight="1" x14ac:dyDescent="0.2">
      <c r="A22" s="716" t="s">
        <v>538</v>
      </c>
      <c r="B22" s="717" t="s">
        <v>838</v>
      </c>
      <c r="C22" s="717" t="s">
        <v>695</v>
      </c>
      <c r="D22" s="738" t="s">
        <v>753</v>
      </c>
      <c r="E22" s="718">
        <v>2</v>
      </c>
      <c r="F22" s="718">
        <v>5</v>
      </c>
      <c r="G22" s="716" t="s">
        <v>534</v>
      </c>
      <c r="H22" s="524">
        <v>1000000</v>
      </c>
      <c r="I22" s="524">
        <v>1000000</v>
      </c>
      <c r="J22" s="524">
        <v>1000000</v>
      </c>
      <c r="K22" s="524">
        <v>1000000</v>
      </c>
      <c r="L22" s="524">
        <v>1000000</v>
      </c>
      <c r="M22" s="524">
        <f t="shared" si="3"/>
        <v>5000000</v>
      </c>
    </row>
    <row r="23" spans="1:13" s="715" customFormat="1" ht="81" customHeight="1" x14ac:dyDescent="0.2">
      <c r="A23" s="716" t="s">
        <v>539</v>
      </c>
      <c r="B23" s="717" t="s">
        <v>838</v>
      </c>
      <c r="C23" s="717" t="s">
        <v>695</v>
      </c>
      <c r="D23" s="738" t="s">
        <v>754</v>
      </c>
      <c r="E23" s="718">
        <v>2</v>
      </c>
      <c r="F23" s="718">
        <v>5</v>
      </c>
      <c r="G23" s="716" t="s">
        <v>534</v>
      </c>
      <c r="H23" s="524">
        <v>1000000</v>
      </c>
      <c r="I23" s="524">
        <v>1000000</v>
      </c>
      <c r="J23" s="524">
        <v>1000000</v>
      </c>
      <c r="K23" s="524">
        <v>1000000</v>
      </c>
      <c r="L23" s="524">
        <v>1000000</v>
      </c>
      <c r="M23" s="524">
        <f t="shared" si="3"/>
        <v>5000000</v>
      </c>
    </row>
    <row r="24" spans="1:13" s="715" customFormat="1" ht="84" customHeight="1" x14ac:dyDescent="0.2">
      <c r="A24" s="716" t="s">
        <v>1145</v>
      </c>
      <c r="B24" s="717" t="s">
        <v>838</v>
      </c>
      <c r="C24" s="717" t="s">
        <v>695</v>
      </c>
      <c r="D24" s="738" t="s">
        <v>755</v>
      </c>
      <c r="E24" s="718">
        <v>2</v>
      </c>
      <c r="F24" s="718">
        <v>5</v>
      </c>
      <c r="G24" s="716" t="s">
        <v>534</v>
      </c>
      <c r="H24" s="524">
        <v>3000000</v>
      </c>
      <c r="I24" s="524">
        <v>3000000</v>
      </c>
      <c r="J24" s="524">
        <v>3000000</v>
      </c>
      <c r="K24" s="524">
        <v>3000000</v>
      </c>
      <c r="L24" s="524">
        <v>3000000</v>
      </c>
      <c r="M24" s="524">
        <f t="shared" si="3"/>
        <v>15000000</v>
      </c>
    </row>
    <row r="25" spans="1:13" s="715" customFormat="1" ht="94.5" customHeight="1" x14ac:dyDescent="0.2">
      <c r="A25" s="716" t="s">
        <v>545</v>
      </c>
      <c r="B25" s="717" t="s">
        <v>838</v>
      </c>
      <c r="C25" s="717" t="s">
        <v>695</v>
      </c>
      <c r="D25" s="738" t="s">
        <v>756</v>
      </c>
      <c r="E25" s="718">
        <v>2</v>
      </c>
      <c r="F25" s="718">
        <v>5</v>
      </c>
      <c r="G25" s="716" t="s">
        <v>534</v>
      </c>
      <c r="H25" s="524">
        <v>1000000</v>
      </c>
      <c r="I25" s="524">
        <v>1000000</v>
      </c>
      <c r="J25" s="524">
        <v>1000000</v>
      </c>
      <c r="K25" s="524">
        <v>1000000</v>
      </c>
      <c r="L25" s="524">
        <v>1000000</v>
      </c>
      <c r="M25" s="524">
        <f t="shared" si="3"/>
        <v>5000000</v>
      </c>
    </row>
    <row r="26" spans="1:13" s="715" customFormat="1" ht="71.25" customHeight="1" x14ac:dyDescent="0.2">
      <c r="A26" s="716" t="s">
        <v>540</v>
      </c>
      <c r="B26" s="717" t="s">
        <v>838</v>
      </c>
      <c r="C26" s="717" t="s">
        <v>695</v>
      </c>
      <c r="D26" s="738" t="s">
        <v>757</v>
      </c>
      <c r="E26" s="718">
        <v>2</v>
      </c>
      <c r="F26" s="718">
        <v>5</v>
      </c>
      <c r="G26" s="716" t="s">
        <v>534</v>
      </c>
      <c r="H26" s="524">
        <v>2000000</v>
      </c>
      <c r="I26" s="524">
        <v>2000000</v>
      </c>
      <c r="J26" s="524">
        <v>2000000</v>
      </c>
      <c r="K26" s="524">
        <v>2000000</v>
      </c>
      <c r="L26" s="524">
        <v>2000000</v>
      </c>
      <c r="M26" s="524">
        <f t="shared" si="3"/>
        <v>10000000</v>
      </c>
    </row>
    <row r="27" spans="1:13" s="715" customFormat="1" ht="81" customHeight="1" x14ac:dyDescent="0.2">
      <c r="A27" s="716" t="s">
        <v>541</v>
      </c>
      <c r="B27" s="717" t="s">
        <v>839</v>
      </c>
      <c r="C27" s="717" t="s">
        <v>695</v>
      </c>
      <c r="D27" s="738" t="s">
        <v>758</v>
      </c>
      <c r="E27" s="718">
        <v>2</v>
      </c>
      <c r="F27" s="718" t="s">
        <v>707</v>
      </c>
      <c r="G27" s="716" t="s">
        <v>537</v>
      </c>
      <c r="H27" s="524">
        <v>15000000</v>
      </c>
      <c r="I27" s="524">
        <v>100000000</v>
      </c>
      <c r="J27" s="524">
        <v>100000000</v>
      </c>
      <c r="K27" s="524">
        <v>35000000</v>
      </c>
      <c r="L27" s="524">
        <v>35000000</v>
      </c>
      <c r="M27" s="524">
        <f t="shared" si="3"/>
        <v>285000000</v>
      </c>
    </row>
    <row r="28" spans="1:13" s="764" customFormat="1" ht="56.25" customHeight="1" x14ac:dyDescent="0.2">
      <c r="A28" s="781" t="s">
        <v>1187</v>
      </c>
      <c r="B28" s="717" t="s">
        <v>571</v>
      </c>
      <c r="C28" s="717" t="s">
        <v>695</v>
      </c>
      <c r="D28" s="716" t="s">
        <v>881</v>
      </c>
      <c r="E28" s="718">
        <v>1</v>
      </c>
      <c r="F28" s="718">
        <v>5</v>
      </c>
      <c r="G28" s="716" t="s">
        <v>571</v>
      </c>
      <c r="H28" s="524">
        <v>2500000</v>
      </c>
      <c r="I28" s="524">
        <v>2500000</v>
      </c>
      <c r="J28" s="524">
        <v>4000000</v>
      </c>
      <c r="K28" s="524">
        <v>4000000</v>
      </c>
      <c r="L28" s="524">
        <v>4000000</v>
      </c>
      <c r="M28" s="524">
        <f t="shared" si="3"/>
        <v>17000000</v>
      </c>
    </row>
    <row r="29" spans="1:13" s="715" customFormat="1" ht="51.75" customHeight="1" x14ac:dyDescent="0.2">
      <c r="A29" s="716" t="s">
        <v>542</v>
      </c>
      <c r="B29" s="717" t="s">
        <v>838</v>
      </c>
      <c r="C29" s="717" t="s">
        <v>695</v>
      </c>
      <c r="D29" s="738" t="s">
        <v>759</v>
      </c>
      <c r="E29" s="718">
        <v>2</v>
      </c>
      <c r="F29" s="718">
        <v>5</v>
      </c>
      <c r="G29" s="716" t="s">
        <v>534</v>
      </c>
      <c r="H29" s="524">
        <v>2000000</v>
      </c>
      <c r="I29" s="524">
        <v>2000000</v>
      </c>
      <c r="J29" s="524">
        <v>1000000</v>
      </c>
      <c r="K29" s="524">
        <v>1000000</v>
      </c>
      <c r="L29" s="524">
        <v>1000000</v>
      </c>
      <c r="M29" s="524">
        <f t="shared" si="3"/>
        <v>7000000</v>
      </c>
    </row>
    <row r="30" spans="1:13" s="715" customFormat="1" ht="55.5" customHeight="1" x14ac:dyDescent="0.2">
      <c r="A30" s="716" t="s">
        <v>1184</v>
      </c>
      <c r="B30" s="717" t="s">
        <v>838</v>
      </c>
      <c r="C30" s="717" t="s">
        <v>695</v>
      </c>
      <c r="D30" s="738" t="s">
        <v>760</v>
      </c>
      <c r="E30" s="718">
        <v>2</v>
      </c>
      <c r="F30" s="718" t="s">
        <v>707</v>
      </c>
      <c r="G30" s="716" t="s">
        <v>534</v>
      </c>
      <c r="H30" s="524">
        <v>2000000</v>
      </c>
      <c r="I30" s="524">
        <v>2000000</v>
      </c>
      <c r="J30" s="524">
        <v>2000000</v>
      </c>
      <c r="K30" s="524">
        <v>1000000</v>
      </c>
      <c r="L30" s="524">
        <v>1000000</v>
      </c>
      <c r="M30" s="524">
        <f t="shared" si="3"/>
        <v>8000000</v>
      </c>
    </row>
    <row r="31" spans="1:13" s="715" customFormat="1" ht="78" customHeight="1" x14ac:dyDescent="0.2">
      <c r="A31" s="716" t="s">
        <v>1146</v>
      </c>
      <c r="B31" s="717" t="s">
        <v>838</v>
      </c>
      <c r="C31" s="717" t="s">
        <v>695</v>
      </c>
      <c r="D31" s="738" t="s">
        <v>761</v>
      </c>
      <c r="E31" s="718">
        <v>2</v>
      </c>
      <c r="F31" s="718">
        <v>5</v>
      </c>
      <c r="G31" s="716" t="s">
        <v>534</v>
      </c>
      <c r="H31" s="524">
        <v>2000000</v>
      </c>
      <c r="I31" s="524">
        <v>2000000</v>
      </c>
      <c r="J31" s="524">
        <v>2000000</v>
      </c>
      <c r="K31" s="524">
        <v>1000000</v>
      </c>
      <c r="L31" s="524">
        <v>1000000</v>
      </c>
      <c r="M31" s="524">
        <f t="shared" si="3"/>
        <v>8000000</v>
      </c>
    </row>
    <row r="32" spans="1:13" s="715" customFormat="1" ht="63" customHeight="1" x14ac:dyDescent="0.2">
      <c r="A32" s="716" t="s">
        <v>543</v>
      </c>
      <c r="B32" s="717" t="s">
        <v>838</v>
      </c>
      <c r="C32" s="717" t="s">
        <v>695</v>
      </c>
      <c r="D32" s="738" t="s">
        <v>762</v>
      </c>
      <c r="E32" s="718">
        <v>2</v>
      </c>
      <c r="F32" s="718">
        <v>5</v>
      </c>
      <c r="G32" s="716" t="s">
        <v>534</v>
      </c>
      <c r="H32" s="524">
        <v>7000000</v>
      </c>
      <c r="I32" s="524">
        <v>7000000</v>
      </c>
      <c r="J32" s="524">
        <v>7000000</v>
      </c>
      <c r="K32" s="524">
        <v>7000000</v>
      </c>
      <c r="L32" s="524">
        <v>7000000</v>
      </c>
      <c r="M32" s="524">
        <f t="shared" si="3"/>
        <v>35000000</v>
      </c>
    </row>
    <row r="33" spans="1:13" s="715" customFormat="1" ht="84" customHeight="1" x14ac:dyDescent="0.2">
      <c r="A33" s="778" t="s">
        <v>925</v>
      </c>
      <c r="B33" s="717" t="s">
        <v>838</v>
      </c>
      <c r="C33" s="717" t="s">
        <v>695</v>
      </c>
      <c r="D33" s="738" t="s">
        <v>762</v>
      </c>
      <c r="E33" s="718" t="s">
        <v>42</v>
      </c>
      <c r="F33" s="718">
        <v>5</v>
      </c>
      <c r="G33" s="716" t="s">
        <v>660</v>
      </c>
      <c r="H33" s="524">
        <v>2500000</v>
      </c>
      <c r="I33" s="524">
        <v>2500000</v>
      </c>
      <c r="J33" s="524">
        <v>2500000</v>
      </c>
      <c r="K33" s="524">
        <v>2500000</v>
      </c>
      <c r="L33" s="524">
        <v>2500000</v>
      </c>
      <c r="M33" s="524">
        <f t="shared" si="3"/>
        <v>12500000</v>
      </c>
    </row>
    <row r="34" spans="1:13" s="715" customFormat="1" ht="76.5" customHeight="1" x14ac:dyDescent="0.2">
      <c r="A34" s="716" t="s">
        <v>927</v>
      </c>
      <c r="B34" s="717" t="s">
        <v>577</v>
      </c>
      <c r="C34" s="717" t="s">
        <v>695</v>
      </c>
      <c r="D34" s="716" t="s">
        <v>882</v>
      </c>
      <c r="E34" s="718">
        <v>2</v>
      </c>
      <c r="F34" s="718">
        <v>5</v>
      </c>
      <c r="G34" s="716" t="s">
        <v>577</v>
      </c>
      <c r="H34" s="524">
        <v>10000000</v>
      </c>
      <c r="I34" s="524">
        <v>10000000</v>
      </c>
      <c r="J34" s="524">
        <v>10000000</v>
      </c>
      <c r="K34" s="524">
        <v>10000000</v>
      </c>
      <c r="L34" s="524">
        <v>10000000</v>
      </c>
      <c r="M34" s="524">
        <f t="shared" si="3"/>
        <v>50000000</v>
      </c>
    </row>
    <row r="35" spans="1:13" s="715" customFormat="1" ht="56.25" customHeight="1" x14ac:dyDescent="0.2">
      <c r="A35" s="716" t="s">
        <v>928</v>
      </c>
      <c r="B35" s="717" t="s">
        <v>534</v>
      </c>
      <c r="C35" s="717" t="s">
        <v>695</v>
      </c>
      <c r="D35" s="716"/>
      <c r="E35" s="718">
        <v>2</v>
      </c>
      <c r="F35" s="718">
        <v>5</v>
      </c>
      <c r="G35" s="716" t="s">
        <v>534</v>
      </c>
      <c r="H35" s="524">
        <v>7000000</v>
      </c>
      <c r="I35" s="524">
        <v>7000000</v>
      </c>
      <c r="J35" s="524">
        <v>7000000</v>
      </c>
      <c r="K35" s="524">
        <v>7000000</v>
      </c>
      <c r="L35" s="524">
        <v>7000000</v>
      </c>
      <c r="M35" s="524">
        <f t="shared" si="3"/>
        <v>35000000</v>
      </c>
    </row>
    <row r="36" spans="1:13" s="715" customFormat="1" ht="81" customHeight="1" x14ac:dyDescent="0.2">
      <c r="A36" s="716" t="s">
        <v>929</v>
      </c>
      <c r="B36" s="717" t="s">
        <v>534</v>
      </c>
      <c r="C36" s="717" t="s">
        <v>695</v>
      </c>
      <c r="D36" s="716"/>
      <c r="E36" s="718">
        <v>2</v>
      </c>
      <c r="F36" s="718">
        <v>5</v>
      </c>
      <c r="G36" s="716" t="s">
        <v>534</v>
      </c>
      <c r="H36" s="524">
        <v>7000000</v>
      </c>
      <c r="I36" s="524">
        <v>7000000</v>
      </c>
      <c r="J36" s="524">
        <v>7000000</v>
      </c>
      <c r="K36" s="524">
        <v>7000000</v>
      </c>
      <c r="L36" s="524">
        <v>7000000</v>
      </c>
      <c r="M36" s="524">
        <f t="shared" si="3"/>
        <v>35000000</v>
      </c>
    </row>
    <row r="37" spans="1:13" s="715" customFormat="1" ht="61.5" customHeight="1" x14ac:dyDescent="0.2">
      <c r="A37" s="778" t="s">
        <v>1171</v>
      </c>
      <c r="B37" s="772"/>
      <c r="C37" s="772"/>
      <c r="D37" s="773"/>
      <c r="E37" s="774">
        <v>1</v>
      </c>
      <c r="F37" s="718">
        <v>5</v>
      </c>
      <c r="G37" s="777" t="s">
        <v>1173</v>
      </c>
      <c r="H37" s="524">
        <v>2019000</v>
      </c>
      <c r="I37" s="524">
        <v>2019000</v>
      </c>
      <c r="J37" s="524">
        <v>2019000</v>
      </c>
      <c r="K37" s="524">
        <v>2019000</v>
      </c>
      <c r="L37" s="524">
        <v>2019000</v>
      </c>
      <c r="M37" s="524">
        <f t="shared" si="3"/>
        <v>10095000</v>
      </c>
    </row>
    <row r="38" spans="1:13" s="715" customFormat="1" ht="104.25" customHeight="1" x14ac:dyDescent="0.2">
      <c r="A38" s="778" t="s">
        <v>1172</v>
      </c>
      <c r="B38" s="772"/>
      <c r="C38" s="772"/>
      <c r="D38" s="773"/>
      <c r="E38" s="774">
        <v>2</v>
      </c>
      <c r="F38" s="718">
        <v>4</v>
      </c>
      <c r="G38" s="775" t="s">
        <v>392</v>
      </c>
      <c r="H38" s="524">
        <v>10000000</v>
      </c>
      <c r="I38" s="524">
        <v>10000000</v>
      </c>
      <c r="J38" s="524">
        <v>10000000</v>
      </c>
      <c r="K38" s="524">
        <v>10000000</v>
      </c>
      <c r="L38" s="524">
        <v>10000000</v>
      </c>
      <c r="M38" s="524">
        <f t="shared" si="3"/>
        <v>50000000</v>
      </c>
    </row>
    <row r="39" spans="1:13" s="746" customFormat="1" x14ac:dyDescent="0.2">
      <c r="A39" s="864" t="s">
        <v>955</v>
      </c>
      <c r="B39" s="865"/>
      <c r="C39" s="865"/>
      <c r="D39" s="865"/>
      <c r="E39" s="865"/>
      <c r="F39" s="865"/>
      <c r="G39" s="866"/>
      <c r="H39" s="730">
        <f>SUM(H40,H63,H65)</f>
        <v>72405700</v>
      </c>
      <c r="I39" s="730">
        <f>SUM(I40,I63,I65)</f>
        <v>73440700</v>
      </c>
      <c r="J39" s="730">
        <f>SUM(J40,J63,J65)</f>
        <v>66651990</v>
      </c>
      <c r="K39" s="730">
        <f>SUM(K40,K63,K65)</f>
        <v>68541000</v>
      </c>
      <c r="L39" s="730">
        <f>SUM(L40+L63+L65)</f>
        <v>68140700</v>
      </c>
      <c r="M39" s="730">
        <f>SUM(M40,M63,M65)</f>
        <v>349180090</v>
      </c>
    </row>
    <row r="40" spans="1:13" s="751" customFormat="1" ht="76.5" customHeight="1" x14ac:dyDescent="0.2">
      <c r="A40" s="747" t="s">
        <v>911</v>
      </c>
      <c r="B40" s="748"/>
      <c r="C40" s="752"/>
      <c r="D40" s="753"/>
      <c r="E40" s="748" t="s">
        <v>634</v>
      </c>
      <c r="F40" s="748" t="s">
        <v>707</v>
      </c>
      <c r="G40" s="705" t="s">
        <v>1053</v>
      </c>
      <c r="H40" s="552">
        <f t="shared" ref="H40:L40" si="5">SUM(H41:H62)</f>
        <v>68723500</v>
      </c>
      <c r="I40" s="552">
        <f t="shared" si="5"/>
        <v>69758500</v>
      </c>
      <c r="J40" s="552">
        <f t="shared" si="5"/>
        <v>62969790</v>
      </c>
      <c r="K40" s="552">
        <f t="shared" si="5"/>
        <v>64858800</v>
      </c>
      <c r="L40" s="552">
        <f t="shared" si="5"/>
        <v>64458500</v>
      </c>
      <c r="M40" s="552">
        <f>SUM(M41:M62)</f>
        <v>330769090</v>
      </c>
    </row>
    <row r="41" spans="1:13" ht="137.25" customHeight="1" x14ac:dyDescent="0.2">
      <c r="A41" s="781" t="s">
        <v>1139</v>
      </c>
      <c r="B41" s="717" t="s">
        <v>843</v>
      </c>
      <c r="C41" s="717" t="s">
        <v>695</v>
      </c>
      <c r="D41" s="738" t="s">
        <v>763</v>
      </c>
      <c r="E41" s="717" t="s">
        <v>634</v>
      </c>
      <c r="F41" s="717" t="s">
        <v>707</v>
      </c>
      <c r="G41" s="704" t="s">
        <v>642</v>
      </c>
      <c r="H41" s="526">
        <v>418700</v>
      </c>
      <c r="I41" s="526">
        <v>418700</v>
      </c>
      <c r="J41" s="526">
        <v>418700</v>
      </c>
      <c r="K41" s="526">
        <v>418700</v>
      </c>
      <c r="L41" s="526">
        <v>418700</v>
      </c>
      <c r="M41" s="526">
        <f t="shared" si="3"/>
        <v>2093500</v>
      </c>
    </row>
    <row r="42" spans="1:13" s="754" customFormat="1" ht="56.25" customHeight="1" x14ac:dyDescent="0.2">
      <c r="A42" s="781" t="s">
        <v>688</v>
      </c>
      <c r="B42" s="717" t="s">
        <v>689</v>
      </c>
      <c r="C42" s="717" t="s">
        <v>695</v>
      </c>
      <c r="D42" s="716"/>
      <c r="E42" s="717">
        <v>1</v>
      </c>
      <c r="F42" s="717">
        <v>2</v>
      </c>
      <c r="G42" s="716" t="s">
        <v>689</v>
      </c>
      <c r="H42" s="526">
        <v>1038100</v>
      </c>
      <c r="I42" s="526">
        <v>1038100</v>
      </c>
      <c r="J42" s="526">
        <v>1038100</v>
      </c>
      <c r="K42" s="526">
        <v>1038100</v>
      </c>
      <c r="L42" s="526">
        <v>1038100</v>
      </c>
      <c r="M42" s="526">
        <f>SUM(H42:L42)</f>
        <v>5190500</v>
      </c>
    </row>
    <row r="43" spans="1:13" s="754" customFormat="1" ht="51.75" customHeight="1" x14ac:dyDescent="0.2">
      <c r="A43" s="781" t="s">
        <v>1056</v>
      </c>
      <c r="B43" s="717" t="s">
        <v>840</v>
      </c>
      <c r="C43" s="717" t="s">
        <v>695</v>
      </c>
      <c r="D43" s="738" t="s">
        <v>764</v>
      </c>
      <c r="E43" s="717">
        <v>1</v>
      </c>
      <c r="F43" s="717">
        <v>2</v>
      </c>
      <c r="G43" s="716" t="s">
        <v>998</v>
      </c>
      <c r="H43" s="526">
        <v>360300</v>
      </c>
      <c r="I43" s="526">
        <v>360300</v>
      </c>
      <c r="J43" s="526">
        <v>360300</v>
      </c>
      <c r="K43" s="526">
        <v>360300</v>
      </c>
      <c r="L43" s="526">
        <v>360300</v>
      </c>
      <c r="M43" s="526">
        <f t="shared" si="3"/>
        <v>1801500</v>
      </c>
    </row>
    <row r="44" spans="1:13" s="754" customFormat="1" ht="58.5" customHeight="1" x14ac:dyDescent="0.2">
      <c r="A44" s="781" t="s">
        <v>1114</v>
      </c>
      <c r="B44" s="717"/>
      <c r="C44" s="717"/>
      <c r="D44" s="738"/>
      <c r="E44" s="717">
        <v>1</v>
      </c>
      <c r="F44" s="717">
        <v>2</v>
      </c>
      <c r="G44" s="716" t="s">
        <v>998</v>
      </c>
      <c r="H44" s="526">
        <v>1023800</v>
      </c>
      <c r="I44" s="526">
        <v>1023800</v>
      </c>
      <c r="J44" s="526">
        <v>1023800</v>
      </c>
      <c r="K44" s="526">
        <v>1023800</v>
      </c>
      <c r="L44" s="526">
        <v>1023800</v>
      </c>
      <c r="M44" s="526">
        <f>SUM(H44:L44)</f>
        <v>5119000</v>
      </c>
    </row>
    <row r="45" spans="1:13" s="754" customFormat="1" ht="57" customHeight="1" x14ac:dyDescent="0.2">
      <c r="A45" s="781" t="s">
        <v>1115</v>
      </c>
      <c r="B45" s="717"/>
      <c r="C45" s="717"/>
      <c r="D45" s="738"/>
      <c r="E45" s="717">
        <v>1</v>
      </c>
      <c r="F45" s="717">
        <v>2</v>
      </c>
      <c r="G45" s="716" t="s">
        <v>998</v>
      </c>
      <c r="H45" s="526">
        <v>302100</v>
      </c>
      <c r="I45" s="526">
        <v>302100</v>
      </c>
      <c r="J45" s="526">
        <v>302100</v>
      </c>
      <c r="K45" s="526">
        <v>302100</v>
      </c>
      <c r="L45" s="526">
        <v>302100</v>
      </c>
      <c r="M45" s="526">
        <f>SUM(H45:L45)</f>
        <v>1510500</v>
      </c>
    </row>
    <row r="46" spans="1:13" s="720" customFormat="1" ht="82.5" customHeight="1" x14ac:dyDescent="0.2">
      <c r="A46" s="716" t="s">
        <v>1057</v>
      </c>
      <c r="B46" s="717" t="s">
        <v>844</v>
      </c>
      <c r="C46" s="717" t="s">
        <v>695</v>
      </c>
      <c r="D46" s="738" t="s">
        <v>765</v>
      </c>
      <c r="E46" s="717">
        <v>1</v>
      </c>
      <c r="F46" s="717">
        <v>2</v>
      </c>
      <c r="G46" s="716" t="s">
        <v>991</v>
      </c>
      <c r="H46" s="526">
        <v>4000000</v>
      </c>
      <c r="I46" s="526">
        <v>4500000</v>
      </c>
      <c r="J46" s="526">
        <v>4025500</v>
      </c>
      <c r="K46" s="526">
        <v>4025500</v>
      </c>
      <c r="L46" s="526">
        <v>4500000</v>
      </c>
      <c r="M46" s="526">
        <f>SUM(H46:L46)</f>
        <v>21051000</v>
      </c>
    </row>
    <row r="47" spans="1:13" s="754" customFormat="1" ht="77.25" customHeight="1" x14ac:dyDescent="0.2">
      <c r="A47" s="781" t="s">
        <v>1058</v>
      </c>
      <c r="B47" s="717"/>
      <c r="C47" s="717"/>
      <c r="D47" s="738"/>
      <c r="E47" s="717">
        <v>1</v>
      </c>
      <c r="F47" s="717">
        <v>2</v>
      </c>
      <c r="G47" s="716" t="s">
        <v>573</v>
      </c>
      <c r="H47" s="526">
        <v>698500</v>
      </c>
      <c r="I47" s="526">
        <v>698500</v>
      </c>
      <c r="J47" s="526">
        <v>698500</v>
      </c>
      <c r="K47" s="526">
        <v>698500</v>
      </c>
      <c r="L47" s="526">
        <v>698500</v>
      </c>
      <c r="M47" s="526">
        <f>SUM(H47:L47)</f>
        <v>3492500</v>
      </c>
    </row>
    <row r="48" spans="1:13" s="720" customFormat="1" ht="171.75" customHeight="1" x14ac:dyDescent="0.2">
      <c r="A48" s="716" t="s">
        <v>1059</v>
      </c>
      <c r="B48" s="717" t="s">
        <v>844</v>
      </c>
      <c r="C48" s="717" t="s">
        <v>695</v>
      </c>
      <c r="D48" s="738" t="s">
        <v>766</v>
      </c>
      <c r="E48" s="717">
        <v>1</v>
      </c>
      <c r="F48" s="717">
        <v>2</v>
      </c>
      <c r="G48" s="707" t="s">
        <v>1088</v>
      </c>
      <c r="H48" s="526">
        <v>5000000</v>
      </c>
      <c r="I48" s="526">
        <v>5000000</v>
      </c>
      <c r="J48" s="526">
        <v>5000000</v>
      </c>
      <c r="K48" s="526">
        <v>5000000</v>
      </c>
      <c r="L48" s="526">
        <v>5000000</v>
      </c>
      <c r="M48" s="526">
        <f t="shared" si="3"/>
        <v>25000000</v>
      </c>
    </row>
    <row r="49" spans="1:13" s="720" customFormat="1" ht="54" customHeight="1" x14ac:dyDescent="0.2">
      <c r="A49" s="716" t="s">
        <v>1060</v>
      </c>
      <c r="B49" s="717" t="s">
        <v>844</v>
      </c>
      <c r="C49" s="717" t="s">
        <v>695</v>
      </c>
      <c r="D49" s="738" t="s">
        <v>767</v>
      </c>
      <c r="E49" s="717">
        <v>2</v>
      </c>
      <c r="F49" s="717">
        <v>2</v>
      </c>
      <c r="G49" s="716" t="s">
        <v>573</v>
      </c>
      <c r="H49" s="526">
        <v>2000000</v>
      </c>
      <c r="I49" s="526">
        <v>2000000</v>
      </c>
      <c r="J49" s="526">
        <v>1222890</v>
      </c>
      <c r="K49" s="526">
        <v>2000000</v>
      </c>
      <c r="L49" s="526">
        <v>2000000</v>
      </c>
      <c r="M49" s="526">
        <f t="shared" si="3"/>
        <v>9222890</v>
      </c>
    </row>
    <row r="50" spans="1:13" s="720" customFormat="1" ht="57" customHeight="1" x14ac:dyDescent="0.2">
      <c r="A50" s="716" t="s">
        <v>1061</v>
      </c>
      <c r="B50" s="717" t="s">
        <v>574</v>
      </c>
      <c r="C50" s="717" t="s">
        <v>695</v>
      </c>
      <c r="D50" s="716"/>
      <c r="E50" s="717">
        <v>1</v>
      </c>
      <c r="F50" s="717">
        <v>2</v>
      </c>
      <c r="G50" s="716" t="s">
        <v>992</v>
      </c>
      <c r="H50" s="526">
        <v>1300000</v>
      </c>
      <c r="I50" s="526">
        <v>1300000</v>
      </c>
      <c r="J50" s="526">
        <v>1294950</v>
      </c>
      <c r="K50" s="526">
        <v>1855400</v>
      </c>
      <c r="L50" s="526">
        <v>1500000</v>
      </c>
      <c r="M50" s="526">
        <f>SUM(H50:L50)</f>
        <v>7250350</v>
      </c>
    </row>
    <row r="51" spans="1:13" s="720" customFormat="1" ht="62.25" customHeight="1" x14ac:dyDescent="0.2">
      <c r="A51" s="716" t="s">
        <v>1062</v>
      </c>
      <c r="B51" s="717" t="s">
        <v>574</v>
      </c>
      <c r="C51" s="717" t="s">
        <v>695</v>
      </c>
      <c r="D51" s="716"/>
      <c r="E51" s="717">
        <v>1</v>
      </c>
      <c r="F51" s="717">
        <v>2</v>
      </c>
      <c r="G51" s="716" t="s">
        <v>992</v>
      </c>
      <c r="H51" s="526">
        <v>1300000</v>
      </c>
      <c r="I51" s="526">
        <v>1300000</v>
      </c>
      <c r="J51" s="526">
        <v>1267950</v>
      </c>
      <c r="K51" s="526">
        <v>1819400</v>
      </c>
      <c r="L51" s="526">
        <v>1300000</v>
      </c>
      <c r="M51" s="526">
        <f>SUM(H51:L51)</f>
        <v>6987350</v>
      </c>
    </row>
    <row r="52" spans="1:13" s="720" customFormat="1" ht="82.5" customHeight="1" x14ac:dyDescent="0.2">
      <c r="A52" s="781" t="s">
        <v>1138</v>
      </c>
      <c r="B52" s="717"/>
      <c r="C52" s="717"/>
      <c r="D52" s="716"/>
      <c r="E52" s="717">
        <v>1</v>
      </c>
      <c r="F52" s="717">
        <v>2</v>
      </c>
      <c r="G52" s="716" t="s">
        <v>992</v>
      </c>
      <c r="H52" s="526">
        <v>107000</v>
      </c>
      <c r="I52" s="526">
        <v>107000</v>
      </c>
      <c r="J52" s="526">
        <v>107000</v>
      </c>
      <c r="K52" s="526">
        <v>107000</v>
      </c>
      <c r="L52" s="526">
        <v>107000</v>
      </c>
      <c r="M52" s="526">
        <f>SUM(H52:L52)</f>
        <v>535000</v>
      </c>
    </row>
    <row r="53" spans="1:13" s="720" customFormat="1" ht="54.75" customHeight="1" x14ac:dyDescent="0.2">
      <c r="A53" s="781" t="s">
        <v>1097</v>
      </c>
      <c r="B53" s="717"/>
      <c r="C53" s="717"/>
      <c r="D53" s="716"/>
      <c r="E53" s="717">
        <v>1</v>
      </c>
      <c r="F53" s="717">
        <v>2</v>
      </c>
      <c r="G53" s="716" t="s">
        <v>744</v>
      </c>
      <c r="H53" s="526">
        <v>14750000</v>
      </c>
      <c r="I53" s="526">
        <v>14750000</v>
      </c>
      <c r="J53" s="526">
        <v>14750000</v>
      </c>
      <c r="K53" s="526">
        <v>14750000</v>
      </c>
      <c r="L53" s="526">
        <v>14750000</v>
      </c>
      <c r="M53" s="526">
        <f>SUM(H53:L53)</f>
        <v>73750000</v>
      </c>
    </row>
    <row r="54" spans="1:13" s="720" customFormat="1" ht="57" customHeight="1" x14ac:dyDescent="0.2">
      <c r="A54" s="781" t="s">
        <v>1130</v>
      </c>
      <c r="B54" s="717" t="s">
        <v>685</v>
      </c>
      <c r="C54" s="717" t="s">
        <v>695</v>
      </c>
      <c r="D54" s="716"/>
      <c r="E54" s="717">
        <v>1</v>
      </c>
      <c r="F54" s="717">
        <v>2</v>
      </c>
      <c r="G54" s="716" t="s">
        <v>744</v>
      </c>
      <c r="H54" s="526">
        <v>14965000</v>
      </c>
      <c r="I54" s="526">
        <v>15500000</v>
      </c>
      <c r="J54" s="526">
        <v>10000000</v>
      </c>
      <c r="K54" s="526">
        <v>10000000</v>
      </c>
      <c r="L54" s="526">
        <v>10000000</v>
      </c>
      <c r="M54" s="526">
        <f>SUM(H54:L54)</f>
        <v>60465000</v>
      </c>
    </row>
    <row r="55" spans="1:13" s="720" customFormat="1" ht="53.25" customHeight="1" x14ac:dyDescent="0.2">
      <c r="A55" s="781" t="s">
        <v>1165</v>
      </c>
      <c r="B55" s="717" t="s">
        <v>744</v>
      </c>
      <c r="C55" s="717" t="s">
        <v>695</v>
      </c>
      <c r="D55" s="716"/>
      <c r="E55" s="717">
        <v>1</v>
      </c>
      <c r="F55" s="717">
        <v>2</v>
      </c>
      <c r="G55" s="779" t="s">
        <v>744</v>
      </c>
      <c r="H55" s="526">
        <v>3500000</v>
      </c>
      <c r="I55" s="526">
        <v>3500000</v>
      </c>
      <c r="J55" s="526">
        <v>3500000</v>
      </c>
      <c r="K55" s="526">
        <v>3500000</v>
      </c>
      <c r="L55" s="526">
        <v>3500000</v>
      </c>
      <c r="M55" s="526">
        <v>17500000</v>
      </c>
    </row>
    <row r="56" spans="1:13" s="720" customFormat="1" ht="57.75" customHeight="1" x14ac:dyDescent="0.2">
      <c r="A56" s="781" t="s">
        <v>1166</v>
      </c>
      <c r="B56" s="717" t="s">
        <v>744</v>
      </c>
      <c r="C56" s="717" t="s">
        <v>695</v>
      </c>
      <c r="D56" s="716" t="s">
        <v>883</v>
      </c>
      <c r="E56" s="717">
        <v>1</v>
      </c>
      <c r="F56" s="717">
        <v>2</v>
      </c>
      <c r="G56" s="716" t="s">
        <v>744</v>
      </c>
      <c r="H56" s="526">
        <v>10000000</v>
      </c>
      <c r="I56" s="526">
        <v>10000000</v>
      </c>
      <c r="J56" s="526">
        <v>10000000</v>
      </c>
      <c r="K56" s="526">
        <v>10000000</v>
      </c>
      <c r="L56" s="526">
        <v>10000000</v>
      </c>
      <c r="M56" s="526">
        <v>50000000</v>
      </c>
    </row>
    <row r="57" spans="1:13" s="720" customFormat="1" ht="61.5" customHeight="1" x14ac:dyDescent="0.2">
      <c r="A57" s="716" t="s">
        <v>1131</v>
      </c>
      <c r="B57" s="717"/>
      <c r="C57" s="717"/>
      <c r="D57" s="716"/>
      <c r="E57" s="717">
        <v>1</v>
      </c>
      <c r="F57" s="717">
        <v>2</v>
      </c>
      <c r="G57" s="716" t="s">
        <v>744</v>
      </c>
      <c r="H57" s="526">
        <v>2000000</v>
      </c>
      <c r="I57" s="526">
        <v>2000000</v>
      </c>
      <c r="J57" s="526">
        <v>2000000</v>
      </c>
      <c r="K57" s="526">
        <v>2000000</v>
      </c>
      <c r="L57" s="526">
        <v>2000000</v>
      </c>
      <c r="M57" s="526">
        <v>10000000</v>
      </c>
    </row>
    <row r="58" spans="1:13" s="739" customFormat="1" ht="75" customHeight="1" x14ac:dyDescent="0.2">
      <c r="A58" s="716" t="s">
        <v>1149</v>
      </c>
      <c r="B58" s="717" t="s">
        <v>745</v>
      </c>
      <c r="C58" s="717" t="s">
        <v>695</v>
      </c>
      <c r="D58" s="716"/>
      <c r="E58" s="717">
        <v>2</v>
      </c>
      <c r="F58" s="717">
        <v>2</v>
      </c>
      <c r="G58" s="716" t="s">
        <v>745</v>
      </c>
      <c r="H58" s="526">
        <v>30000</v>
      </c>
      <c r="I58" s="526">
        <v>30000</v>
      </c>
      <c r="J58" s="526">
        <v>30000</v>
      </c>
      <c r="K58" s="526">
        <v>30000</v>
      </c>
      <c r="L58" s="526">
        <v>30000</v>
      </c>
      <c r="M58" s="526">
        <f t="shared" si="3"/>
        <v>150000</v>
      </c>
    </row>
    <row r="59" spans="1:13" s="739" customFormat="1" ht="70.5" customHeight="1" x14ac:dyDescent="0.2">
      <c r="A59" s="716" t="s">
        <v>1132</v>
      </c>
      <c r="B59" s="717" t="s">
        <v>745</v>
      </c>
      <c r="C59" s="717" t="s">
        <v>695</v>
      </c>
      <c r="D59" s="716"/>
      <c r="E59" s="717">
        <v>2</v>
      </c>
      <c r="F59" s="717">
        <v>2</v>
      </c>
      <c r="G59" s="716" t="s">
        <v>745</v>
      </c>
      <c r="H59" s="526">
        <v>30000</v>
      </c>
      <c r="I59" s="526">
        <v>30000</v>
      </c>
      <c r="J59" s="526">
        <v>30000</v>
      </c>
      <c r="K59" s="526">
        <v>30000</v>
      </c>
      <c r="L59" s="526">
        <v>30000</v>
      </c>
      <c r="M59" s="526">
        <f t="shared" si="3"/>
        <v>150000</v>
      </c>
    </row>
    <row r="60" spans="1:13" s="739" customFormat="1" ht="48.75" customHeight="1" x14ac:dyDescent="0.2">
      <c r="A60" s="781" t="s">
        <v>1133</v>
      </c>
      <c r="B60" s="717" t="s">
        <v>672</v>
      </c>
      <c r="C60" s="717" t="s">
        <v>695</v>
      </c>
      <c r="D60" s="716" t="s">
        <v>884</v>
      </c>
      <c r="E60" s="717">
        <v>1</v>
      </c>
      <c r="F60" s="717">
        <v>2</v>
      </c>
      <c r="G60" s="716" t="s">
        <v>745</v>
      </c>
      <c r="H60" s="526">
        <v>50000</v>
      </c>
      <c r="I60" s="526">
        <v>50000</v>
      </c>
      <c r="J60" s="526">
        <v>50000</v>
      </c>
      <c r="K60" s="526">
        <v>50000</v>
      </c>
      <c r="L60" s="526">
        <v>50000</v>
      </c>
      <c r="M60" s="526">
        <f>SUM(H60:L60)</f>
        <v>250000</v>
      </c>
    </row>
    <row r="61" spans="1:13" s="720" customFormat="1" ht="78" customHeight="1" x14ac:dyDescent="0.2">
      <c r="A61" s="716" t="s">
        <v>1134</v>
      </c>
      <c r="B61" s="717"/>
      <c r="C61" s="717"/>
      <c r="D61" s="716"/>
      <c r="E61" s="717">
        <v>1</v>
      </c>
      <c r="F61" s="717">
        <v>2</v>
      </c>
      <c r="G61" s="716" t="s">
        <v>1014</v>
      </c>
      <c r="H61" s="526">
        <v>5000000</v>
      </c>
      <c r="I61" s="526">
        <v>5000000</v>
      </c>
      <c r="J61" s="526">
        <v>5000000</v>
      </c>
      <c r="K61" s="526">
        <v>5000000</v>
      </c>
      <c r="L61" s="526">
        <v>5000000</v>
      </c>
      <c r="M61" s="526">
        <f>SUM(H61:L61)</f>
        <v>25000000</v>
      </c>
    </row>
    <row r="62" spans="1:13" s="720" customFormat="1" ht="60" customHeight="1" x14ac:dyDescent="0.2">
      <c r="A62" s="716" t="s">
        <v>1135</v>
      </c>
      <c r="B62" s="717"/>
      <c r="C62" s="717"/>
      <c r="D62" s="716"/>
      <c r="E62" s="717">
        <v>1</v>
      </c>
      <c r="F62" s="717">
        <v>2</v>
      </c>
      <c r="G62" s="716" t="s">
        <v>573</v>
      </c>
      <c r="H62" s="526">
        <v>850000</v>
      </c>
      <c r="I62" s="526">
        <v>850000</v>
      </c>
      <c r="J62" s="526">
        <v>850000</v>
      </c>
      <c r="K62" s="526">
        <v>850000</v>
      </c>
      <c r="L62" s="526">
        <v>850000</v>
      </c>
      <c r="M62" s="526">
        <f>SUM(H62:L62)</f>
        <v>4250000</v>
      </c>
    </row>
    <row r="63" spans="1:13" s="751" customFormat="1" ht="58.5" customHeight="1" x14ac:dyDescent="0.2">
      <c r="A63" s="747" t="s">
        <v>973</v>
      </c>
      <c r="B63" s="748"/>
      <c r="C63" s="752"/>
      <c r="D63" s="753"/>
      <c r="E63" s="749">
        <v>1</v>
      </c>
      <c r="F63" s="749">
        <v>5</v>
      </c>
      <c r="G63" s="750" t="s">
        <v>571</v>
      </c>
      <c r="H63" s="731">
        <f>SUM(H64:H64)</f>
        <v>2500000</v>
      </c>
      <c r="I63" s="731">
        <f>SUM(I64:I64)</f>
        <v>2500000</v>
      </c>
      <c r="J63" s="731">
        <f>SUM(J64:J64)</f>
        <v>2500000</v>
      </c>
      <c r="K63" s="731">
        <f>SUM(K64:K64)</f>
        <v>2500000</v>
      </c>
      <c r="L63" s="731">
        <f t="shared" ref="L63:M63" si="6">SUM(L64:L64)</f>
        <v>2500000</v>
      </c>
      <c r="M63" s="731">
        <f t="shared" si="6"/>
        <v>12500000</v>
      </c>
    </row>
    <row r="64" spans="1:13" s="724" customFormat="1" ht="60" customHeight="1" x14ac:dyDescent="0.2">
      <c r="A64" s="716" t="s">
        <v>1147</v>
      </c>
      <c r="B64" s="717" t="s">
        <v>571</v>
      </c>
      <c r="C64" s="717" t="s">
        <v>695</v>
      </c>
      <c r="D64" s="716" t="s">
        <v>887</v>
      </c>
      <c r="E64" s="718">
        <v>1</v>
      </c>
      <c r="F64" s="718">
        <v>5</v>
      </c>
      <c r="G64" s="716" t="s">
        <v>571</v>
      </c>
      <c r="H64" s="566">
        <v>2500000</v>
      </c>
      <c r="I64" s="566">
        <v>2500000</v>
      </c>
      <c r="J64" s="566">
        <v>2500000</v>
      </c>
      <c r="K64" s="566">
        <v>2500000</v>
      </c>
      <c r="L64" s="566">
        <v>2500000</v>
      </c>
      <c r="M64" s="733">
        <f>SUM(H64:L64)</f>
        <v>12500000</v>
      </c>
    </row>
    <row r="65" spans="1:13" s="751" customFormat="1" ht="59.25" customHeight="1" x14ac:dyDescent="0.2">
      <c r="A65" s="747" t="s">
        <v>974</v>
      </c>
      <c r="B65" s="752" t="s">
        <v>845</v>
      </c>
      <c r="C65" s="752" t="s">
        <v>695</v>
      </c>
      <c r="D65" s="756"/>
      <c r="E65" s="749">
        <v>1</v>
      </c>
      <c r="F65" s="749">
        <v>5</v>
      </c>
      <c r="G65" s="750" t="s">
        <v>571</v>
      </c>
      <c r="H65" s="731">
        <f>SUM(H66:H66)</f>
        <v>1182200</v>
      </c>
      <c r="I65" s="731">
        <f>SUM(I66:I66)</f>
        <v>1182200</v>
      </c>
      <c r="J65" s="731">
        <f>SUM(J66:J66)</f>
        <v>1182200</v>
      </c>
      <c r="K65" s="731">
        <f t="shared" ref="K65:M65" si="7">SUM(K66:K66)</f>
        <v>1182200</v>
      </c>
      <c r="L65" s="731">
        <f t="shared" si="7"/>
        <v>1182200</v>
      </c>
      <c r="M65" s="731">
        <f t="shared" si="7"/>
        <v>5911000</v>
      </c>
    </row>
    <row r="66" spans="1:13" s="724" customFormat="1" ht="60" customHeight="1" x14ac:dyDescent="0.2">
      <c r="A66" s="781" t="s">
        <v>1148</v>
      </c>
      <c r="B66" s="717" t="s">
        <v>571</v>
      </c>
      <c r="C66" s="717" t="s">
        <v>695</v>
      </c>
      <c r="D66" s="716" t="s">
        <v>770</v>
      </c>
      <c r="E66" s="718">
        <v>1</v>
      </c>
      <c r="F66" s="718">
        <v>5</v>
      </c>
      <c r="G66" s="716" t="s">
        <v>571</v>
      </c>
      <c r="H66" s="566">
        <v>1182200</v>
      </c>
      <c r="I66" s="566">
        <v>1182200</v>
      </c>
      <c r="J66" s="566">
        <v>1182200</v>
      </c>
      <c r="K66" s="566">
        <v>1182200</v>
      </c>
      <c r="L66" s="566">
        <v>1182200</v>
      </c>
      <c r="M66" s="733">
        <f>SUM(H66:L66)</f>
        <v>5911000</v>
      </c>
    </row>
    <row r="67" spans="1:13" s="746" customFormat="1" x14ac:dyDescent="0.2">
      <c r="A67" s="864" t="s">
        <v>956</v>
      </c>
      <c r="B67" s="865"/>
      <c r="C67" s="865"/>
      <c r="D67" s="865"/>
      <c r="E67" s="865"/>
      <c r="F67" s="865"/>
      <c r="G67" s="866"/>
      <c r="H67" s="730">
        <f t="shared" ref="H67:M67" si="8">SUM(H68,H74,H79)</f>
        <v>461588000</v>
      </c>
      <c r="I67" s="730">
        <f t="shared" si="8"/>
        <v>508588000</v>
      </c>
      <c r="J67" s="730">
        <f t="shared" si="8"/>
        <v>410588000</v>
      </c>
      <c r="K67" s="730">
        <f t="shared" si="8"/>
        <v>447088000</v>
      </c>
      <c r="L67" s="730">
        <f t="shared" si="8"/>
        <v>456588000</v>
      </c>
      <c r="M67" s="730">
        <f t="shared" si="8"/>
        <v>2286440000</v>
      </c>
    </row>
    <row r="68" spans="1:13" s="751" customFormat="1" ht="75.75" customHeight="1" x14ac:dyDescent="0.2">
      <c r="A68" s="747" t="s">
        <v>975</v>
      </c>
      <c r="B68" s="748" t="s">
        <v>636</v>
      </c>
      <c r="C68" s="752" t="s">
        <v>695</v>
      </c>
      <c r="D68" s="747"/>
      <c r="E68" s="748" t="s">
        <v>527</v>
      </c>
      <c r="F68" s="748">
        <v>3</v>
      </c>
      <c r="G68" s="705" t="s">
        <v>636</v>
      </c>
      <c r="H68" s="732">
        <f>SUM(H70:H73)</f>
        <v>56375000</v>
      </c>
      <c r="I68" s="732">
        <f>SUM(I69:I73)</f>
        <v>116375000</v>
      </c>
      <c r="J68" s="732">
        <f>SUM(J69:J73)</f>
        <v>58375000</v>
      </c>
      <c r="K68" s="732">
        <f>SUM(K69:K73)</f>
        <v>58375000</v>
      </c>
      <c r="L68" s="732">
        <f>SUM(L69:L73)</f>
        <v>108375000</v>
      </c>
      <c r="M68" s="732">
        <f>SUM(M69:M73)</f>
        <v>399875000</v>
      </c>
    </row>
    <row r="69" spans="1:13" ht="108" customHeight="1" x14ac:dyDescent="0.2">
      <c r="A69" s="716" t="s">
        <v>976</v>
      </c>
      <c r="B69" s="717" t="s">
        <v>635</v>
      </c>
      <c r="C69" s="717" t="s">
        <v>695</v>
      </c>
      <c r="D69" s="716" t="s">
        <v>885</v>
      </c>
      <c r="E69" s="718" t="s">
        <v>527</v>
      </c>
      <c r="F69" s="718">
        <v>5</v>
      </c>
      <c r="G69" s="707" t="s">
        <v>635</v>
      </c>
      <c r="H69" s="733">
        <v>2000000</v>
      </c>
      <c r="I69" s="733">
        <v>10000000</v>
      </c>
      <c r="J69" s="733">
        <v>2000000</v>
      </c>
      <c r="K69" s="733">
        <v>2000000</v>
      </c>
      <c r="L69" s="733">
        <v>2000000</v>
      </c>
      <c r="M69" s="733">
        <f>SUM(H69:L69)</f>
        <v>18000000</v>
      </c>
    </row>
    <row r="70" spans="1:13" ht="114.75" customHeight="1" x14ac:dyDescent="0.2">
      <c r="A70" s="716" t="s">
        <v>977</v>
      </c>
      <c r="B70" s="717" t="s">
        <v>637</v>
      </c>
      <c r="C70" s="717" t="s">
        <v>695</v>
      </c>
      <c r="D70" s="716"/>
      <c r="E70" s="718" t="s">
        <v>528</v>
      </c>
      <c r="F70" s="718">
        <v>5</v>
      </c>
      <c r="G70" s="716" t="s">
        <v>637</v>
      </c>
      <c r="H70" s="733">
        <v>1000000</v>
      </c>
      <c r="I70" s="733">
        <v>1000000</v>
      </c>
      <c r="J70" s="733">
        <v>1000000</v>
      </c>
      <c r="K70" s="733">
        <v>1000000</v>
      </c>
      <c r="L70" s="733">
        <v>1000000</v>
      </c>
      <c r="M70" s="733">
        <f t="shared" si="3"/>
        <v>5000000</v>
      </c>
    </row>
    <row r="71" spans="1:13" ht="59.25" customHeight="1" x14ac:dyDescent="0.2">
      <c r="A71" s="716" t="s">
        <v>978</v>
      </c>
      <c r="B71" s="717" t="s">
        <v>646</v>
      </c>
      <c r="C71" s="717" t="s">
        <v>695</v>
      </c>
      <c r="D71" s="716"/>
      <c r="E71" s="717">
        <v>1</v>
      </c>
      <c r="F71" s="718">
        <v>5</v>
      </c>
      <c r="G71" s="716" t="s">
        <v>993</v>
      </c>
      <c r="H71" s="721">
        <v>50000000</v>
      </c>
      <c r="I71" s="721">
        <v>100000000</v>
      </c>
      <c r="J71" s="721">
        <v>50000000</v>
      </c>
      <c r="K71" s="721">
        <v>50000000</v>
      </c>
      <c r="L71" s="721">
        <v>100000000</v>
      </c>
      <c r="M71" s="722">
        <f t="shared" si="3"/>
        <v>350000000</v>
      </c>
    </row>
    <row r="72" spans="1:13" ht="108" customHeight="1" x14ac:dyDescent="0.2">
      <c r="A72" s="712" t="s">
        <v>979</v>
      </c>
      <c r="B72" s="717" t="s">
        <v>646</v>
      </c>
      <c r="C72" s="717" t="s">
        <v>695</v>
      </c>
      <c r="D72" s="712"/>
      <c r="E72" s="717">
        <v>1</v>
      </c>
      <c r="F72" s="718">
        <v>5</v>
      </c>
      <c r="G72" s="716" t="s">
        <v>993</v>
      </c>
      <c r="H72" s="721">
        <v>5000000</v>
      </c>
      <c r="I72" s="721">
        <v>5000000</v>
      </c>
      <c r="J72" s="721">
        <v>5000000</v>
      </c>
      <c r="K72" s="721">
        <v>5000000</v>
      </c>
      <c r="L72" s="721">
        <v>5000000</v>
      </c>
      <c r="M72" s="722">
        <f t="shared" si="3"/>
        <v>25000000</v>
      </c>
    </row>
    <row r="73" spans="1:13" ht="84.75" customHeight="1" x14ac:dyDescent="0.2">
      <c r="A73" s="712" t="s">
        <v>1000</v>
      </c>
      <c r="B73" s="717"/>
      <c r="C73" s="717"/>
      <c r="D73" s="712"/>
      <c r="E73" s="717">
        <v>1</v>
      </c>
      <c r="F73" s="718">
        <v>5</v>
      </c>
      <c r="G73" s="704" t="s">
        <v>1003</v>
      </c>
      <c r="H73" s="554">
        <f>1500000/4</f>
        <v>375000</v>
      </c>
      <c r="I73" s="554">
        <f>1500000/4</f>
        <v>375000</v>
      </c>
      <c r="J73" s="554">
        <f>1500000/4</f>
        <v>375000</v>
      </c>
      <c r="K73" s="554">
        <f>1500000/4</f>
        <v>375000</v>
      </c>
      <c r="L73" s="554">
        <f>1500000/4</f>
        <v>375000</v>
      </c>
      <c r="M73" s="554">
        <f>SUM(H73:L73)</f>
        <v>1875000</v>
      </c>
    </row>
    <row r="74" spans="1:13" s="720" customFormat="1" ht="92.25" customHeight="1" x14ac:dyDescent="0.2">
      <c r="A74" s="747" t="s">
        <v>1033</v>
      </c>
      <c r="B74" s="748"/>
      <c r="C74" s="752"/>
      <c r="D74" s="753"/>
      <c r="E74" s="748" t="s">
        <v>527</v>
      </c>
      <c r="F74" s="748">
        <v>5</v>
      </c>
      <c r="G74" s="705" t="s">
        <v>636</v>
      </c>
      <c r="H74" s="732">
        <f>SUM(H75:H78)</f>
        <v>23250000</v>
      </c>
      <c r="I74" s="732">
        <f>SUM(I75:I78)</f>
        <v>35250000</v>
      </c>
      <c r="J74" s="732">
        <f>SUM(J75:J78)</f>
        <v>22250000</v>
      </c>
      <c r="K74" s="732">
        <f>SUM(K75:K78)</f>
        <v>22250000</v>
      </c>
      <c r="L74" s="732">
        <f>L75+L76+L77+L78</f>
        <v>22250000</v>
      </c>
      <c r="M74" s="732">
        <f>SUM(M75:M78)</f>
        <v>125250000</v>
      </c>
    </row>
    <row r="75" spans="1:13" s="720" customFormat="1" ht="170.25" customHeight="1" x14ac:dyDescent="0.2">
      <c r="A75" s="716" t="s">
        <v>1007</v>
      </c>
      <c r="B75" s="717" t="s">
        <v>842</v>
      </c>
      <c r="C75" s="717" t="s">
        <v>695</v>
      </c>
      <c r="D75" s="738" t="s">
        <v>768</v>
      </c>
      <c r="E75" s="717" t="s">
        <v>527</v>
      </c>
      <c r="F75" s="717">
        <v>5</v>
      </c>
      <c r="G75" s="704" t="s">
        <v>638</v>
      </c>
      <c r="H75" s="526">
        <v>18000000</v>
      </c>
      <c r="I75" s="526">
        <v>30000000</v>
      </c>
      <c r="J75" s="526">
        <v>18000000</v>
      </c>
      <c r="K75" s="526">
        <v>18000000</v>
      </c>
      <c r="L75" s="526">
        <v>18000000</v>
      </c>
      <c r="M75" s="526">
        <f t="shared" si="3"/>
        <v>102000000</v>
      </c>
    </row>
    <row r="76" spans="1:13" s="754" customFormat="1" ht="153" customHeight="1" x14ac:dyDescent="0.2">
      <c r="A76" s="716" t="s">
        <v>1006</v>
      </c>
      <c r="B76" s="717" t="s">
        <v>639</v>
      </c>
      <c r="C76" s="717" t="s">
        <v>695</v>
      </c>
      <c r="D76" s="716"/>
      <c r="E76" s="717" t="s">
        <v>528</v>
      </c>
      <c r="F76" s="717">
        <v>5</v>
      </c>
      <c r="G76" s="716" t="s">
        <v>639</v>
      </c>
      <c r="H76" s="526">
        <v>2000000</v>
      </c>
      <c r="I76" s="526">
        <v>2000000</v>
      </c>
      <c r="J76" s="526">
        <v>2000000</v>
      </c>
      <c r="K76" s="526">
        <v>2000000</v>
      </c>
      <c r="L76" s="526">
        <v>2000000</v>
      </c>
      <c r="M76" s="526">
        <f t="shared" si="3"/>
        <v>10000000</v>
      </c>
    </row>
    <row r="77" spans="1:13" s="751" customFormat="1" ht="132" customHeight="1" x14ac:dyDescent="0.2">
      <c r="A77" s="716" t="s">
        <v>980</v>
      </c>
      <c r="B77" s="717" t="s">
        <v>664</v>
      </c>
      <c r="C77" s="717" t="s">
        <v>695</v>
      </c>
      <c r="D77" s="716"/>
      <c r="E77" s="718">
        <v>2</v>
      </c>
      <c r="F77" s="718">
        <v>5</v>
      </c>
      <c r="G77" s="716" t="s">
        <v>664</v>
      </c>
      <c r="H77" s="733">
        <v>2000000</v>
      </c>
      <c r="I77" s="733">
        <v>2000000</v>
      </c>
      <c r="J77" s="755">
        <v>1000000</v>
      </c>
      <c r="K77" s="733">
        <v>1000000</v>
      </c>
      <c r="L77" s="733">
        <v>1000000</v>
      </c>
      <c r="M77" s="733">
        <f t="shared" ref="M77:M85" si="9">SUM(H77:L77)</f>
        <v>7000000</v>
      </c>
    </row>
    <row r="78" spans="1:13" s="751" customFormat="1" ht="153.75" customHeight="1" x14ac:dyDescent="0.2">
      <c r="A78" s="716" t="s">
        <v>1013</v>
      </c>
      <c r="B78" s="717"/>
      <c r="C78" s="717"/>
      <c r="D78" s="716"/>
      <c r="E78" s="718">
        <v>1</v>
      </c>
      <c r="F78" s="718">
        <v>5</v>
      </c>
      <c r="G78" s="704" t="s">
        <v>1054</v>
      </c>
      <c r="H78" s="554">
        <f>5000000/4</f>
        <v>1250000</v>
      </c>
      <c r="I78" s="554">
        <f t="shared" ref="I78:L78" si="10">5000000/4</f>
        <v>1250000</v>
      </c>
      <c r="J78" s="554">
        <f t="shared" si="10"/>
        <v>1250000</v>
      </c>
      <c r="K78" s="554">
        <f t="shared" si="10"/>
        <v>1250000</v>
      </c>
      <c r="L78" s="554">
        <f t="shared" si="10"/>
        <v>1250000</v>
      </c>
      <c r="M78" s="733">
        <f>SUM(H78:L78)</f>
        <v>6250000</v>
      </c>
    </row>
    <row r="79" spans="1:13" ht="102.75" customHeight="1" x14ac:dyDescent="0.2">
      <c r="A79" s="747" t="s">
        <v>1168</v>
      </c>
      <c r="B79" s="748"/>
      <c r="C79" s="752"/>
      <c r="D79" s="753"/>
      <c r="E79" s="749" t="s">
        <v>527</v>
      </c>
      <c r="F79" s="749">
        <v>5</v>
      </c>
      <c r="G79" s="750" t="s">
        <v>577</v>
      </c>
      <c r="H79" s="732">
        <f>SUM(H80:H86)</f>
        <v>381963000</v>
      </c>
      <c r="I79" s="732">
        <f>SUM(I80:I86)</f>
        <v>356963000</v>
      </c>
      <c r="J79" s="732">
        <f>SUM(J80:J86)</f>
        <v>329963000</v>
      </c>
      <c r="K79" s="732">
        <f>SUM(K80:K86)</f>
        <v>366463000</v>
      </c>
      <c r="L79" s="732">
        <f>L80+L81+L82+L83+L84+L85+L86</f>
        <v>325963000</v>
      </c>
      <c r="M79" s="732">
        <f>M80+M81+M82+M83+M84+M85+M86</f>
        <v>1761315000</v>
      </c>
    </row>
    <row r="80" spans="1:13" s="724" customFormat="1" ht="59.25" customHeight="1" x14ac:dyDescent="0.2">
      <c r="A80" s="716" t="s">
        <v>1008</v>
      </c>
      <c r="B80" s="717" t="s">
        <v>577</v>
      </c>
      <c r="C80" s="717" t="s">
        <v>695</v>
      </c>
      <c r="D80" s="716"/>
      <c r="E80" s="718" t="s">
        <v>42</v>
      </c>
      <c r="F80" s="718">
        <v>5</v>
      </c>
      <c r="G80" s="716" t="s">
        <v>577</v>
      </c>
      <c r="H80" s="733">
        <v>30000000</v>
      </c>
      <c r="I80" s="733">
        <v>30000000</v>
      </c>
      <c r="J80" s="733">
        <v>30000000</v>
      </c>
      <c r="K80" s="733">
        <v>30000000</v>
      </c>
      <c r="L80" s="733">
        <v>30000000</v>
      </c>
      <c r="M80" s="733">
        <f>SUM(H80:L80)</f>
        <v>150000000</v>
      </c>
    </row>
    <row r="81" spans="1:13" ht="96" customHeight="1" x14ac:dyDescent="0.2">
      <c r="A81" s="716" t="s">
        <v>1009</v>
      </c>
      <c r="B81" s="717" t="s">
        <v>841</v>
      </c>
      <c r="C81" s="717" t="s">
        <v>695</v>
      </c>
      <c r="D81" s="738" t="s">
        <v>886</v>
      </c>
      <c r="E81" s="718" t="s">
        <v>42</v>
      </c>
      <c r="F81" s="718">
        <v>5</v>
      </c>
      <c r="G81" s="704" t="s">
        <v>874</v>
      </c>
      <c r="H81" s="733">
        <v>200000000</v>
      </c>
      <c r="I81" s="733">
        <v>200000000</v>
      </c>
      <c r="J81" s="733">
        <v>200000000</v>
      </c>
      <c r="K81" s="733">
        <v>200000000</v>
      </c>
      <c r="L81" s="733">
        <v>200000000</v>
      </c>
      <c r="M81" s="733">
        <f>SUM(H81:L81)</f>
        <v>1000000000</v>
      </c>
    </row>
    <row r="82" spans="1:13" ht="78.75" customHeight="1" x14ac:dyDescent="0.2">
      <c r="A82" s="716" t="s">
        <v>1010</v>
      </c>
      <c r="B82" s="717" t="s">
        <v>846</v>
      </c>
      <c r="C82" s="717" t="s">
        <v>695</v>
      </c>
      <c r="D82" s="738" t="s">
        <v>771</v>
      </c>
      <c r="E82" s="718">
        <v>2</v>
      </c>
      <c r="F82" s="718">
        <v>5</v>
      </c>
      <c r="G82" s="716" t="s">
        <v>912</v>
      </c>
      <c r="H82" s="733">
        <f>75000000</f>
        <v>75000000</v>
      </c>
      <c r="I82" s="733">
        <f>50000000</f>
        <v>50000000</v>
      </c>
      <c r="J82" s="733">
        <f>23000000</f>
        <v>23000000</v>
      </c>
      <c r="K82" s="733">
        <v>59500000</v>
      </c>
      <c r="L82" s="733">
        <v>19000000</v>
      </c>
      <c r="M82" s="733">
        <f>H82+I82+J82+K82+L82</f>
        <v>226500000</v>
      </c>
    </row>
    <row r="83" spans="1:13" ht="60.75" customHeight="1" x14ac:dyDescent="0.2">
      <c r="A83" s="716" t="s">
        <v>1011</v>
      </c>
      <c r="B83" s="717" t="s">
        <v>846</v>
      </c>
      <c r="C83" s="717" t="s">
        <v>695</v>
      </c>
      <c r="D83" s="738" t="s">
        <v>769</v>
      </c>
      <c r="E83" s="718">
        <v>2</v>
      </c>
      <c r="F83" s="718">
        <v>5</v>
      </c>
      <c r="G83" s="716" t="s">
        <v>912</v>
      </c>
      <c r="H83" s="733">
        <v>25000000</v>
      </c>
      <c r="I83" s="733">
        <v>25000000</v>
      </c>
      <c r="J83" s="733">
        <v>25000000</v>
      </c>
      <c r="K83" s="733">
        <v>25000000</v>
      </c>
      <c r="L83" s="733">
        <v>25000000</v>
      </c>
      <c r="M83" s="733">
        <f t="shared" si="9"/>
        <v>125000000</v>
      </c>
    </row>
    <row r="84" spans="1:13" ht="102.75" customHeight="1" x14ac:dyDescent="0.2">
      <c r="A84" s="716" t="s">
        <v>1012</v>
      </c>
      <c r="B84" s="717" t="s">
        <v>575</v>
      </c>
      <c r="C84" s="717" t="s">
        <v>695</v>
      </c>
      <c r="D84" s="716"/>
      <c r="E84" s="718">
        <v>3</v>
      </c>
      <c r="F84" s="718">
        <v>5</v>
      </c>
      <c r="G84" s="716" t="s">
        <v>575</v>
      </c>
      <c r="H84" s="733">
        <v>10000000</v>
      </c>
      <c r="I84" s="733">
        <v>10000000</v>
      </c>
      <c r="J84" s="733">
        <v>10000000</v>
      </c>
      <c r="K84" s="733">
        <v>10000000</v>
      </c>
      <c r="L84" s="733">
        <v>10000000</v>
      </c>
      <c r="M84" s="733">
        <f t="shared" si="9"/>
        <v>50000000</v>
      </c>
    </row>
    <row r="85" spans="1:13" ht="80.25" customHeight="1" x14ac:dyDescent="0.2">
      <c r="A85" s="716" t="s">
        <v>1140</v>
      </c>
      <c r="B85" s="717" t="s">
        <v>579</v>
      </c>
      <c r="C85" s="717" t="s">
        <v>695</v>
      </c>
      <c r="D85" s="716"/>
      <c r="E85" s="718">
        <v>3</v>
      </c>
      <c r="F85" s="718">
        <v>5</v>
      </c>
      <c r="G85" s="716" t="s">
        <v>579</v>
      </c>
      <c r="H85" s="733">
        <v>37477000</v>
      </c>
      <c r="I85" s="733">
        <v>37477000</v>
      </c>
      <c r="J85" s="733">
        <v>37477000</v>
      </c>
      <c r="K85" s="733">
        <v>37477000</v>
      </c>
      <c r="L85" s="733">
        <v>37477000</v>
      </c>
      <c r="M85" s="733">
        <f t="shared" si="9"/>
        <v>187385000</v>
      </c>
    </row>
    <row r="86" spans="1:13" ht="78" customHeight="1" x14ac:dyDescent="0.2">
      <c r="A86" s="716" t="s">
        <v>1169</v>
      </c>
      <c r="B86" s="719"/>
      <c r="C86" s="719"/>
      <c r="D86" s="767"/>
      <c r="E86" s="718">
        <v>1</v>
      </c>
      <c r="F86" s="718">
        <v>5</v>
      </c>
      <c r="G86" s="723" t="s">
        <v>1001</v>
      </c>
      <c r="H86" s="734">
        <v>4486000</v>
      </c>
      <c r="I86" s="734">
        <v>4486000</v>
      </c>
      <c r="J86" s="734">
        <v>4486000</v>
      </c>
      <c r="K86" s="734">
        <v>4486000</v>
      </c>
      <c r="L86" s="734">
        <v>4486000</v>
      </c>
      <c r="M86" s="734">
        <f>SUM(H86:L86)</f>
        <v>22430000</v>
      </c>
    </row>
    <row r="87" spans="1:13" x14ac:dyDescent="0.2">
      <c r="A87" s="767"/>
      <c r="B87" s="719"/>
      <c r="C87" s="719"/>
      <c r="D87" s="767"/>
      <c r="E87" s="743"/>
      <c r="F87" s="743"/>
      <c r="G87" s="767"/>
      <c r="H87" s="776"/>
      <c r="I87" s="776"/>
      <c r="J87" s="776"/>
      <c r="K87" s="776"/>
      <c r="L87" s="776"/>
      <c r="M87" s="776"/>
    </row>
    <row r="88" spans="1:13" x14ac:dyDescent="0.2">
      <c r="A88" s="757" t="s">
        <v>696</v>
      </c>
      <c r="B88" s="765" t="s">
        <v>697</v>
      </c>
      <c r="C88" s="719"/>
      <c r="D88" s="757"/>
      <c r="E88" s="743"/>
      <c r="F88" s="743"/>
      <c r="G88" s="757"/>
      <c r="H88" s="758"/>
      <c r="I88" s="735"/>
      <c r="J88" s="706" t="s">
        <v>697</v>
      </c>
      <c r="K88" s="727"/>
      <c r="L88" s="727"/>
      <c r="M88" s="727"/>
    </row>
    <row r="89" spans="1:13" x14ac:dyDescent="0.2">
      <c r="A89" s="759" t="s">
        <v>698</v>
      </c>
      <c r="B89" s="743" t="s">
        <v>667</v>
      </c>
      <c r="C89" s="743"/>
      <c r="D89" s="759"/>
      <c r="E89" s="743"/>
      <c r="F89" s="743"/>
      <c r="G89" s="759"/>
      <c r="H89" s="760"/>
      <c r="I89" s="760"/>
      <c r="J89" s="759" t="s">
        <v>667</v>
      </c>
      <c r="K89" s="728"/>
      <c r="L89" s="736"/>
      <c r="M89" s="728"/>
    </row>
    <row r="90" spans="1:13" ht="21" customHeight="1" x14ac:dyDescent="0.2">
      <c r="A90" s="759" t="s">
        <v>699</v>
      </c>
      <c r="B90" s="759"/>
      <c r="C90" s="759"/>
      <c r="D90" s="759"/>
      <c r="E90" s="759"/>
      <c r="F90" s="759"/>
      <c r="G90" s="759"/>
      <c r="H90" s="727"/>
      <c r="I90" s="760"/>
      <c r="J90" s="759" t="s">
        <v>668</v>
      </c>
      <c r="K90" s="728"/>
      <c r="L90" s="736"/>
      <c r="M90" s="728"/>
    </row>
    <row r="91" spans="1:13" ht="21.6" customHeight="1" x14ac:dyDescent="0.2">
      <c r="A91" s="759" t="s">
        <v>1002</v>
      </c>
      <c r="B91" s="743" t="s">
        <v>669</v>
      </c>
      <c r="C91" s="743"/>
      <c r="D91" s="759"/>
      <c r="E91" s="759"/>
      <c r="F91" s="759"/>
      <c r="G91" s="759"/>
      <c r="H91" s="759"/>
      <c r="I91" s="759"/>
      <c r="J91" s="759" t="s">
        <v>669</v>
      </c>
      <c r="K91" s="737"/>
      <c r="L91" s="737"/>
      <c r="M91" s="737"/>
    </row>
    <row r="92" spans="1:13" ht="21.6" customHeight="1" x14ac:dyDescent="0.2">
      <c r="A92" s="759" t="s">
        <v>700</v>
      </c>
      <c r="B92" s="743" t="s">
        <v>670</v>
      </c>
      <c r="C92" s="743"/>
      <c r="D92" s="759"/>
      <c r="E92" s="743"/>
      <c r="F92" s="743"/>
      <c r="G92" s="759"/>
      <c r="H92" s="760"/>
      <c r="I92" s="760"/>
      <c r="J92" s="759" t="s">
        <v>670</v>
      </c>
      <c r="K92" s="728"/>
      <c r="L92" s="736"/>
      <c r="M92" s="728"/>
    </row>
    <row r="93" spans="1:13" ht="20.45" customHeight="1" x14ac:dyDescent="0.2">
      <c r="A93" s="759" t="s">
        <v>701</v>
      </c>
      <c r="B93" s="743"/>
      <c r="C93" s="743"/>
      <c r="D93" s="759"/>
      <c r="E93" s="759"/>
      <c r="F93" s="759"/>
      <c r="G93" s="770"/>
      <c r="H93" s="727"/>
      <c r="I93" s="727"/>
      <c r="J93" s="728"/>
      <c r="K93" s="728"/>
      <c r="L93" s="736"/>
      <c r="M93" s="728"/>
    </row>
    <row r="94" spans="1:13" ht="24" customHeight="1" x14ac:dyDescent="0.2">
      <c r="A94" s="759" t="s">
        <v>706</v>
      </c>
      <c r="B94" s="759"/>
      <c r="C94" s="759"/>
      <c r="D94" s="759"/>
      <c r="E94" s="759"/>
      <c r="F94" s="759"/>
      <c r="G94" s="759"/>
      <c r="H94" s="727"/>
      <c r="I94" s="727"/>
      <c r="J94" s="727"/>
      <c r="K94" s="727"/>
      <c r="L94" s="727"/>
      <c r="M94" s="727"/>
    </row>
  </sheetData>
  <mergeCells count="8">
    <mergeCell ref="A67:G67"/>
    <mergeCell ref="A1:M1"/>
    <mergeCell ref="A2:M2"/>
    <mergeCell ref="A4:G4"/>
    <mergeCell ref="H4:M4"/>
    <mergeCell ref="A6:G6"/>
    <mergeCell ref="A7:G7"/>
    <mergeCell ref="A39:G39"/>
  </mergeCells>
  <pageMargins left="0.19685039370078741" right="0.19685039370078741" top="0.74803149606299213" bottom="0.74803149606299213" header="0.31496062992125984" footer="0.31496062992125984"/>
  <pageSetup scale="73" orientation="landscape" r:id="rId1"/>
  <rowBreaks count="8" manualBreakCount="8">
    <brk id="14" max="12" man="1"/>
    <brk id="35" max="12" man="1"/>
    <brk id="49" max="12" man="1"/>
    <brk id="58" max="12" man="1"/>
    <brk id="66" max="12" man="1"/>
    <brk id="72" max="12" man="1"/>
    <brk id="76" max="12" man="1"/>
    <brk id="81" max="12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8"/>
  <sheetViews>
    <sheetView view="pageLayout" zoomScaleNormal="60" zoomScaleSheetLayoutView="100" workbookViewId="0">
      <selection activeCell="B7" sqref="B7:B10"/>
    </sheetView>
  </sheetViews>
  <sheetFormatPr defaultColWidth="9" defaultRowHeight="21" x14ac:dyDescent="0.2"/>
  <cols>
    <col min="1" max="1" width="27.75" style="528" customWidth="1"/>
    <col min="2" max="2" width="19.625" style="528" customWidth="1"/>
    <col min="3" max="3" width="31.75" style="529" customWidth="1"/>
    <col min="4" max="4" width="10.375" style="496" customWidth="1"/>
    <col min="5" max="6" width="10.125" style="496" customWidth="1"/>
    <col min="7" max="7" width="10.25" style="496" customWidth="1"/>
    <col min="8" max="8" width="10.125" style="496" customWidth="1"/>
    <col min="9" max="9" width="15" style="679" customWidth="1"/>
    <col min="10" max="11" width="9" style="528" customWidth="1"/>
    <col min="12" max="16384" width="9" style="528"/>
  </cols>
  <sheetData>
    <row r="1" spans="1:9" s="497" customFormat="1" x14ac:dyDescent="0.2">
      <c r="B1" s="496"/>
      <c r="C1" s="685"/>
      <c r="D1" s="498"/>
      <c r="E1" s="499"/>
      <c r="F1" s="499"/>
      <c r="G1" s="499"/>
      <c r="H1" s="499"/>
      <c r="I1" s="653" t="s">
        <v>913</v>
      </c>
    </row>
    <row r="2" spans="1:9" s="497" customFormat="1" x14ac:dyDescent="0.2">
      <c r="A2" s="791" t="s">
        <v>1161</v>
      </c>
      <c r="B2" s="791"/>
      <c r="C2" s="791"/>
      <c r="D2" s="791"/>
      <c r="E2" s="791"/>
      <c r="F2" s="791"/>
      <c r="G2" s="791"/>
      <c r="H2" s="791"/>
      <c r="I2" s="791"/>
    </row>
    <row r="3" spans="1:9" s="497" customFormat="1" x14ac:dyDescent="0.2">
      <c r="A3" s="791" t="s">
        <v>693</v>
      </c>
      <c r="B3" s="791"/>
      <c r="C3" s="791"/>
      <c r="D3" s="791"/>
      <c r="E3" s="791"/>
      <c r="F3" s="791"/>
      <c r="G3" s="791"/>
      <c r="H3" s="791"/>
      <c r="I3" s="791"/>
    </row>
    <row r="4" spans="1:9" s="497" customFormat="1" x14ac:dyDescent="0.2">
      <c r="A4" s="501" t="s">
        <v>1089</v>
      </c>
      <c r="B4" s="679"/>
      <c r="C4" s="500"/>
      <c r="D4" s="502"/>
      <c r="E4" s="502"/>
      <c r="F4" s="502"/>
      <c r="G4" s="502"/>
      <c r="H4" s="502"/>
      <c r="I4" s="502"/>
    </row>
    <row r="5" spans="1:9" s="503" customFormat="1" x14ac:dyDescent="0.2">
      <c r="A5" s="789" t="s">
        <v>676</v>
      </c>
      <c r="B5" s="675" t="s">
        <v>673</v>
      </c>
      <c r="C5" s="675" t="s">
        <v>292</v>
      </c>
      <c r="D5" s="877" t="s">
        <v>1</v>
      </c>
      <c r="E5" s="877"/>
      <c r="F5" s="877"/>
      <c r="G5" s="877"/>
      <c r="H5" s="877"/>
      <c r="I5" s="877"/>
    </row>
    <row r="6" spans="1:9" s="503" customFormat="1" x14ac:dyDescent="0.2">
      <c r="A6" s="790"/>
      <c r="B6" s="676"/>
      <c r="C6" s="676" t="s">
        <v>673</v>
      </c>
      <c r="D6" s="504" t="s">
        <v>1045</v>
      </c>
      <c r="E6" s="504" t="s">
        <v>1046</v>
      </c>
      <c r="F6" s="504" t="s">
        <v>1047</v>
      </c>
      <c r="G6" s="504" t="s">
        <v>1048</v>
      </c>
      <c r="H6" s="504" t="s">
        <v>1049</v>
      </c>
      <c r="I6" s="505" t="s">
        <v>1052</v>
      </c>
    </row>
    <row r="7" spans="1:9" s="659" customFormat="1" ht="42" x14ac:dyDescent="0.2">
      <c r="A7" s="878" t="s">
        <v>1092</v>
      </c>
      <c r="B7" s="875" t="s">
        <v>1037</v>
      </c>
      <c r="C7" s="531" t="s">
        <v>914</v>
      </c>
      <c r="D7" s="507">
        <v>2</v>
      </c>
      <c r="E7" s="507">
        <v>2</v>
      </c>
      <c r="F7" s="507">
        <v>2</v>
      </c>
      <c r="G7" s="507">
        <v>2</v>
      </c>
      <c r="H7" s="507">
        <v>2</v>
      </c>
      <c r="I7" s="508">
        <v>2</v>
      </c>
    </row>
    <row r="8" spans="1:9" s="659" customFormat="1" ht="81" customHeight="1" x14ac:dyDescent="0.2">
      <c r="A8" s="879"/>
      <c r="B8" s="876"/>
      <c r="C8" s="531" t="s">
        <v>1023</v>
      </c>
      <c r="D8" s="507">
        <v>5</v>
      </c>
      <c r="E8" s="507">
        <v>5</v>
      </c>
      <c r="F8" s="507">
        <v>5</v>
      </c>
      <c r="G8" s="507">
        <v>5</v>
      </c>
      <c r="H8" s="507">
        <v>5</v>
      </c>
      <c r="I8" s="508">
        <v>5</v>
      </c>
    </row>
    <row r="9" spans="1:9" s="659" customFormat="1" ht="54.75" customHeight="1" x14ac:dyDescent="0.2">
      <c r="A9" s="874"/>
      <c r="B9" s="876"/>
      <c r="C9" s="531" t="s">
        <v>1124</v>
      </c>
      <c r="D9" s="507">
        <v>100</v>
      </c>
      <c r="E9" s="507">
        <v>100</v>
      </c>
      <c r="F9" s="507">
        <v>100</v>
      </c>
      <c r="G9" s="507">
        <v>100</v>
      </c>
      <c r="H9" s="507">
        <v>100</v>
      </c>
      <c r="I9" s="508">
        <f>SUM(D9:H9)</f>
        <v>500</v>
      </c>
    </row>
    <row r="10" spans="1:9" s="659" customFormat="1" ht="42" x14ac:dyDescent="0.2">
      <c r="A10" s="874"/>
      <c r="B10" s="876"/>
      <c r="C10" s="531" t="s">
        <v>915</v>
      </c>
      <c r="D10" s="507">
        <v>10</v>
      </c>
      <c r="E10" s="507">
        <v>10</v>
      </c>
      <c r="F10" s="507">
        <v>10</v>
      </c>
      <c r="G10" s="507">
        <v>10</v>
      </c>
      <c r="H10" s="507">
        <v>10</v>
      </c>
      <c r="I10" s="508">
        <v>10</v>
      </c>
    </row>
    <row r="11" spans="1:9" s="659" customFormat="1" ht="63" x14ac:dyDescent="0.2">
      <c r="A11" s="655"/>
      <c r="B11" s="533"/>
      <c r="C11" s="535" t="s">
        <v>1024</v>
      </c>
      <c r="D11" s="507">
        <v>20</v>
      </c>
      <c r="E11" s="507">
        <v>20</v>
      </c>
      <c r="F11" s="507">
        <v>20</v>
      </c>
      <c r="G11" s="507">
        <v>20</v>
      </c>
      <c r="H11" s="507">
        <v>20</v>
      </c>
      <c r="I11" s="508">
        <v>20</v>
      </c>
    </row>
    <row r="12" spans="1:9" s="659" customFormat="1" ht="42" x14ac:dyDescent="0.2">
      <c r="A12" s="654"/>
      <c r="B12" s="534"/>
      <c r="C12" s="531" t="s">
        <v>1125</v>
      </c>
      <c r="D12" s="507">
        <v>10</v>
      </c>
      <c r="E12" s="507">
        <v>10</v>
      </c>
      <c r="F12" s="507">
        <v>10</v>
      </c>
      <c r="G12" s="507">
        <v>10</v>
      </c>
      <c r="H12" s="507">
        <v>15</v>
      </c>
      <c r="I12" s="508">
        <v>55</v>
      </c>
    </row>
    <row r="13" spans="1:9" s="659" customFormat="1" ht="42" x14ac:dyDescent="0.2">
      <c r="A13" s="655"/>
      <c r="B13" s="533"/>
      <c r="C13" s="674" t="s">
        <v>1073</v>
      </c>
      <c r="D13" s="507">
        <v>5</v>
      </c>
      <c r="E13" s="507">
        <v>5</v>
      </c>
      <c r="F13" s="507">
        <v>5</v>
      </c>
      <c r="G13" s="507">
        <v>5</v>
      </c>
      <c r="H13" s="507">
        <v>5</v>
      </c>
      <c r="I13" s="508">
        <v>5</v>
      </c>
    </row>
    <row r="14" spans="1:9" s="659" customFormat="1" ht="126" x14ac:dyDescent="0.2">
      <c r="A14" s="655"/>
      <c r="B14" s="533"/>
      <c r="C14" s="535" t="s">
        <v>1074</v>
      </c>
      <c r="D14" s="520">
        <v>3</v>
      </c>
      <c r="E14" s="520">
        <v>3</v>
      </c>
      <c r="F14" s="520">
        <v>3</v>
      </c>
      <c r="G14" s="520">
        <v>3</v>
      </c>
      <c r="H14" s="520">
        <v>3</v>
      </c>
      <c r="I14" s="521">
        <v>3</v>
      </c>
    </row>
    <row r="15" spans="1:9" s="659" customFormat="1" ht="42" x14ac:dyDescent="0.2">
      <c r="A15" s="655"/>
      <c r="B15" s="533"/>
      <c r="C15" s="531" t="s">
        <v>1075</v>
      </c>
      <c r="D15" s="507" t="s">
        <v>682</v>
      </c>
      <c r="E15" s="507" t="s">
        <v>682</v>
      </c>
      <c r="F15" s="507" t="s">
        <v>682</v>
      </c>
      <c r="G15" s="532" t="s">
        <v>683</v>
      </c>
      <c r="H15" s="532" t="s">
        <v>684</v>
      </c>
      <c r="I15" s="508" t="s">
        <v>1126</v>
      </c>
    </row>
    <row r="16" spans="1:9" s="659" customFormat="1" ht="63" x14ac:dyDescent="0.2">
      <c r="A16" s="655"/>
      <c r="B16" s="533"/>
      <c r="C16" s="531" t="s">
        <v>1127</v>
      </c>
      <c r="D16" s="520">
        <v>100</v>
      </c>
      <c r="E16" s="520">
        <v>100</v>
      </c>
      <c r="F16" s="520">
        <v>100</v>
      </c>
      <c r="G16" s="536">
        <v>100</v>
      </c>
      <c r="H16" s="536">
        <v>100</v>
      </c>
      <c r="I16" s="521">
        <v>100</v>
      </c>
    </row>
    <row r="17" spans="1:9" s="659" customFormat="1" ht="42" x14ac:dyDescent="0.2">
      <c r="A17" s="655"/>
      <c r="B17" s="533"/>
      <c r="C17" s="535" t="s">
        <v>1076</v>
      </c>
      <c r="D17" s="520">
        <v>10</v>
      </c>
      <c r="E17" s="520">
        <v>10</v>
      </c>
      <c r="F17" s="520">
        <v>10</v>
      </c>
      <c r="G17" s="520">
        <v>10</v>
      </c>
      <c r="H17" s="520">
        <v>10</v>
      </c>
      <c r="I17" s="521">
        <v>10</v>
      </c>
    </row>
    <row r="18" spans="1:9" s="665" customFormat="1" ht="63" x14ac:dyDescent="0.2">
      <c r="A18" s="654"/>
      <c r="B18" s="534"/>
      <c r="C18" s="318" t="s">
        <v>1128</v>
      </c>
      <c r="D18" s="507">
        <v>5</v>
      </c>
      <c r="E18" s="507">
        <v>5</v>
      </c>
      <c r="F18" s="507">
        <v>5</v>
      </c>
      <c r="G18" s="507">
        <v>5</v>
      </c>
      <c r="H18" s="507">
        <v>5</v>
      </c>
      <c r="I18" s="508">
        <f>SUM(D18:H18)</f>
        <v>25</v>
      </c>
    </row>
  </sheetData>
  <mergeCells count="7">
    <mergeCell ref="A9:A10"/>
    <mergeCell ref="B7:B10"/>
    <mergeCell ref="A2:I2"/>
    <mergeCell ref="A3:I3"/>
    <mergeCell ref="A5:A6"/>
    <mergeCell ref="D5:I5"/>
    <mergeCell ref="A7:A8"/>
  </mergeCells>
  <printOptions horizontalCentered="1"/>
  <pageMargins left="0.39370078740157483" right="0.39370078740157483" top="0.78740157480314965" bottom="0.78740157480314965" header="0" footer="0"/>
  <pageSetup paperSize="9" scale="90" fitToHeight="0" orientation="landscape" verticalDpi="300" r:id="rId1"/>
  <headerFooter>
    <oddFooter>&amp;C&amp;"TH SarabunIT๙,Regular"&amp;14แบบ จ.1 ประเด็นการพัฒนาที่ 2 หน้าที่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N98"/>
  <sheetViews>
    <sheetView view="pageBreakPreview" topLeftCell="H1" zoomScale="90" zoomScaleNormal="50" zoomScaleSheetLayoutView="90" zoomScalePageLayoutView="50" workbookViewId="0">
      <selection activeCell="N6" sqref="N6"/>
    </sheetView>
  </sheetViews>
  <sheetFormatPr defaultColWidth="9" defaultRowHeight="21" x14ac:dyDescent="0.2"/>
  <cols>
    <col min="1" max="1" width="33.625" style="528" customWidth="1"/>
    <col min="2" max="2" width="27.375" style="598" hidden="1" customWidth="1"/>
    <col min="3" max="3" width="27.375" style="599" hidden="1" customWidth="1"/>
    <col min="4" max="4" width="39.25" style="591" hidden="1" customWidth="1"/>
    <col min="5" max="5" width="27.375" style="622" hidden="1" customWidth="1"/>
    <col min="6" max="6" width="9.375" style="496" customWidth="1"/>
    <col min="7" max="7" width="12" style="528" customWidth="1"/>
    <col min="8" max="8" width="17" style="618" customWidth="1"/>
    <col min="9" max="9" width="15.875" style="574" customWidth="1"/>
    <col min="10" max="10" width="15.875" style="619" customWidth="1"/>
    <col min="11" max="13" width="15.875" style="574" customWidth="1"/>
    <col min="14" max="14" width="17.875" style="574" customWidth="1"/>
    <col min="15" max="16384" width="9" style="528"/>
  </cols>
  <sheetData>
    <row r="1" spans="1:14" x14ac:dyDescent="0.2">
      <c r="A1" s="791" t="s">
        <v>904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791"/>
    </row>
    <row r="2" spans="1:14" x14ac:dyDescent="0.2">
      <c r="A2" s="882" t="s">
        <v>1077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</row>
    <row r="3" spans="1:14" ht="24" x14ac:dyDescent="0.2">
      <c r="A3" s="600"/>
      <c r="B3" s="601"/>
      <c r="C3" s="582"/>
      <c r="D3" s="549"/>
      <c r="E3" s="602"/>
      <c r="F3" s="600"/>
      <c r="G3" s="600"/>
      <c r="H3" s="602"/>
      <c r="I3" s="549"/>
      <c r="J3" s="549"/>
      <c r="K3" s="549"/>
      <c r="L3" s="549"/>
      <c r="M3" s="549"/>
      <c r="N3" s="603"/>
    </row>
    <row r="4" spans="1:14" s="604" customFormat="1" x14ac:dyDescent="0.2">
      <c r="A4" s="868" t="s">
        <v>904</v>
      </c>
      <c r="B4" s="869"/>
      <c r="C4" s="869"/>
      <c r="D4" s="869"/>
      <c r="E4" s="869"/>
      <c r="F4" s="869"/>
      <c r="G4" s="869"/>
      <c r="H4" s="870"/>
      <c r="I4" s="868" t="s">
        <v>4</v>
      </c>
      <c r="J4" s="869"/>
      <c r="K4" s="869"/>
      <c r="L4" s="869"/>
      <c r="M4" s="869"/>
      <c r="N4" s="870"/>
    </row>
    <row r="5" spans="1:14" s="604" customFormat="1" ht="49.5" customHeight="1" x14ac:dyDescent="0.2">
      <c r="A5" s="686" t="s">
        <v>694</v>
      </c>
      <c r="B5" s="686" t="s">
        <v>747</v>
      </c>
      <c r="C5" s="686" t="s">
        <v>837</v>
      </c>
      <c r="D5" s="686" t="s">
        <v>746</v>
      </c>
      <c r="E5" s="686" t="s">
        <v>747</v>
      </c>
      <c r="F5" s="686" t="s">
        <v>17</v>
      </c>
      <c r="G5" s="686" t="s">
        <v>696</v>
      </c>
      <c r="H5" s="686" t="s">
        <v>520</v>
      </c>
      <c r="I5" s="684" t="s">
        <v>1045</v>
      </c>
      <c r="J5" s="686" t="s">
        <v>1046</v>
      </c>
      <c r="K5" s="686" t="s">
        <v>1047</v>
      </c>
      <c r="L5" s="686" t="s">
        <v>1048</v>
      </c>
      <c r="M5" s="686" t="s">
        <v>1049</v>
      </c>
      <c r="N5" s="686" t="s">
        <v>1051</v>
      </c>
    </row>
    <row r="6" spans="1:14" s="604" customFormat="1" x14ac:dyDescent="0.2">
      <c r="A6" s="883" t="s">
        <v>702</v>
      </c>
      <c r="B6" s="884"/>
      <c r="C6" s="884"/>
      <c r="D6" s="884"/>
      <c r="E6" s="884"/>
      <c r="F6" s="884"/>
      <c r="G6" s="884"/>
      <c r="H6" s="885"/>
      <c r="I6" s="568">
        <f>SUM(I7)</f>
        <v>307416300</v>
      </c>
      <c r="J6" s="568">
        <f t="shared" ref="J6:M6" si="0">SUM(J7)</f>
        <v>498906300</v>
      </c>
      <c r="K6" s="568">
        <f t="shared" si="0"/>
        <v>362666300</v>
      </c>
      <c r="L6" s="568">
        <f t="shared" si="0"/>
        <v>483066300</v>
      </c>
      <c r="M6" s="568">
        <f t="shared" si="0"/>
        <v>367866300</v>
      </c>
      <c r="N6" s="568">
        <f>SUM(N7)</f>
        <v>2051050290</v>
      </c>
    </row>
    <row r="7" spans="1:14" s="584" customFormat="1" x14ac:dyDescent="0.2">
      <c r="A7" s="864" t="s">
        <v>954</v>
      </c>
      <c r="B7" s="865"/>
      <c r="C7" s="865"/>
      <c r="D7" s="865"/>
      <c r="E7" s="865"/>
      <c r="F7" s="865"/>
      <c r="G7" s="865"/>
      <c r="H7" s="866"/>
      <c r="I7" s="560">
        <f t="shared" ref="I7:N7" si="1">SUM(I8,I21,I41,I47,I56,I62,I67,I75)</f>
        <v>307416300</v>
      </c>
      <c r="J7" s="560">
        <f t="shared" si="1"/>
        <v>498906300</v>
      </c>
      <c r="K7" s="560">
        <f t="shared" si="1"/>
        <v>362666300</v>
      </c>
      <c r="L7" s="560">
        <f t="shared" si="1"/>
        <v>483066300</v>
      </c>
      <c r="M7" s="560">
        <f t="shared" si="1"/>
        <v>367866300</v>
      </c>
      <c r="N7" s="560">
        <f t="shared" si="1"/>
        <v>2051050290</v>
      </c>
    </row>
    <row r="8" spans="1:14" s="588" customFormat="1" ht="130.5" customHeight="1" x14ac:dyDescent="0.2">
      <c r="A8" s="585" t="s">
        <v>916</v>
      </c>
      <c r="B8" s="680"/>
      <c r="C8" s="589"/>
      <c r="D8" s="585"/>
      <c r="E8" s="587"/>
      <c r="F8" s="680" t="s">
        <v>527</v>
      </c>
      <c r="G8" s="680" t="s">
        <v>717</v>
      </c>
      <c r="H8" s="587" t="s">
        <v>521</v>
      </c>
      <c r="I8" s="552">
        <f t="shared" ref="I8:M8" si="2">SUM(I9:I20)</f>
        <v>14806500</v>
      </c>
      <c r="J8" s="552">
        <f t="shared" si="2"/>
        <v>18806500</v>
      </c>
      <c r="K8" s="552">
        <f t="shared" si="2"/>
        <v>13806500</v>
      </c>
      <c r="L8" s="552">
        <f t="shared" si="2"/>
        <v>13806500</v>
      </c>
      <c r="M8" s="552">
        <f t="shared" si="2"/>
        <v>18806500</v>
      </c>
      <c r="N8" s="552">
        <f>SUM(N9:N20)</f>
        <v>80032500</v>
      </c>
    </row>
    <row r="9" spans="1:14" s="497" customFormat="1" ht="79.5" customHeight="1" x14ac:dyDescent="0.2">
      <c r="A9" s="674" t="s">
        <v>522</v>
      </c>
      <c r="B9" s="522" t="s">
        <v>847</v>
      </c>
      <c r="C9" s="522"/>
      <c r="D9" s="674" t="s">
        <v>788</v>
      </c>
      <c r="E9" s="674" t="s">
        <v>521</v>
      </c>
      <c r="F9" s="522">
        <v>2</v>
      </c>
      <c r="G9" s="522" t="s">
        <v>715</v>
      </c>
      <c r="H9" s="674" t="s">
        <v>521</v>
      </c>
      <c r="I9" s="526">
        <v>1000000</v>
      </c>
      <c r="J9" s="526">
        <v>1000000</v>
      </c>
      <c r="K9" s="526">
        <v>1000000</v>
      </c>
      <c r="L9" s="526">
        <v>1000000</v>
      </c>
      <c r="M9" s="526">
        <v>1000000</v>
      </c>
      <c r="N9" s="526">
        <f>SUM(I9:M9)</f>
        <v>5000000</v>
      </c>
    </row>
    <row r="10" spans="1:14" s="497" customFormat="1" ht="63" x14ac:dyDescent="0.2">
      <c r="A10" s="674" t="s">
        <v>711</v>
      </c>
      <c r="B10" s="674" t="s">
        <v>740</v>
      </c>
      <c r="C10" s="522"/>
      <c r="D10" s="674"/>
      <c r="E10" s="674" t="s">
        <v>740</v>
      </c>
      <c r="F10" s="522">
        <v>1</v>
      </c>
      <c r="G10" s="522">
        <v>4</v>
      </c>
      <c r="H10" s="674" t="s">
        <v>740</v>
      </c>
      <c r="I10" s="526">
        <v>2000000</v>
      </c>
      <c r="J10" s="526">
        <v>2000000</v>
      </c>
      <c r="K10" s="526">
        <v>1000000</v>
      </c>
      <c r="L10" s="526">
        <v>1000000</v>
      </c>
      <c r="M10" s="526">
        <v>2000000</v>
      </c>
      <c r="N10" s="526">
        <f t="shared" ref="N10:N71" si="3">SUM(I10:M10)</f>
        <v>8000000</v>
      </c>
    </row>
    <row r="11" spans="1:14" s="497" customFormat="1" ht="81" customHeight="1" x14ac:dyDescent="0.2">
      <c r="A11" s="674" t="s">
        <v>907</v>
      </c>
      <c r="B11" s="674" t="s">
        <v>521</v>
      </c>
      <c r="C11" s="522"/>
      <c r="D11" s="674"/>
      <c r="E11" s="674" t="s">
        <v>521</v>
      </c>
      <c r="F11" s="522">
        <v>2</v>
      </c>
      <c r="G11" s="522" t="s">
        <v>715</v>
      </c>
      <c r="H11" s="674" t="s">
        <v>521</v>
      </c>
      <c r="I11" s="526">
        <v>2000000</v>
      </c>
      <c r="J11" s="526">
        <v>2000000</v>
      </c>
      <c r="K11" s="526">
        <v>2000000</v>
      </c>
      <c r="L11" s="526">
        <v>2000000</v>
      </c>
      <c r="M11" s="605">
        <v>2000000</v>
      </c>
      <c r="N11" s="526">
        <f t="shared" si="3"/>
        <v>10000000</v>
      </c>
    </row>
    <row r="12" spans="1:14" s="497" customFormat="1" ht="55.5" customHeight="1" x14ac:dyDescent="0.2">
      <c r="A12" s="781" t="s">
        <v>649</v>
      </c>
      <c r="B12" s="674" t="s">
        <v>578</v>
      </c>
      <c r="C12" s="522"/>
      <c r="D12" s="674" t="s">
        <v>888</v>
      </c>
      <c r="E12" s="674" t="s">
        <v>578</v>
      </c>
      <c r="F12" s="522">
        <v>1</v>
      </c>
      <c r="G12" s="522">
        <v>4</v>
      </c>
      <c r="H12" s="674" t="s">
        <v>578</v>
      </c>
      <c r="I12" s="526">
        <v>406500</v>
      </c>
      <c r="J12" s="526">
        <v>406500</v>
      </c>
      <c r="K12" s="526">
        <v>406500</v>
      </c>
      <c r="L12" s="526">
        <v>406500</v>
      </c>
      <c r="M12" s="526">
        <v>406500</v>
      </c>
      <c r="N12" s="526">
        <f t="shared" si="3"/>
        <v>2032500</v>
      </c>
    </row>
    <row r="13" spans="1:14" s="604" customFormat="1" ht="63" x14ac:dyDescent="0.2">
      <c r="A13" s="674" t="s">
        <v>716</v>
      </c>
      <c r="B13" s="674" t="s">
        <v>579</v>
      </c>
      <c r="C13" s="522"/>
      <c r="D13" s="674"/>
      <c r="E13" s="674" t="s">
        <v>579</v>
      </c>
      <c r="F13" s="522">
        <v>3</v>
      </c>
      <c r="G13" s="522" t="s">
        <v>715</v>
      </c>
      <c r="H13" s="674" t="s">
        <v>579</v>
      </c>
      <c r="I13" s="526">
        <v>1000000</v>
      </c>
      <c r="J13" s="526">
        <v>1000000</v>
      </c>
      <c r="K13" s="526">
        <v>1000000</v>
      </c>
      <c r="L13" s="526">
        <v>1000000</v>
      </c>
      <c r="M13" s="526">
        <v>1000000</v>
      </c>
      <c r="N13" s="526">
        <f t="shared" si="3"/>
        <v>5000000</v>
      </c>
    </row>
    <row r="14" spans="1:14" s="604" customFormat="1" ht="58.5" customHeight="1" x14ac:dyDescent="0.2">
      <c r="A14" s="674" t="s">
        <v>712</v>
      </c>
      <c r="B14" s="674" t="s">
        <v>579</v>
      </c>
      <c r="C14" s="522"/>
      <c r="D14" s="674"/>
      <c r="E14" s="674" t="s">
        <v>579</v>
      </c>
      <c r="F14" s="522">
        <v>3</v>
      </c>
      <c r="G14" s="522">
        <v>3</v>
      </c>
      <c r="H14" s="674" t="s">
        <v>579</v>
      </c>
      <c r="I14" s="526">
        <v>1000000</v>
      </c>
      <c r="J14" s="526">
        <v>1000000</v>
      </c>
      <c r="K14" s="526">
        <v>1000000</v>
      </c>
      <c r="L14" s="526">
        <v>1000000</v>
      </c>
      <c r="M14" s="526">
        <v>1000000</v>
      </c>
      <c r="N14" s="526">
        <f t="shared" si="3"/>
        <v>5000000</v>
      </c>
    </row>
    <row r="15" spans="1:14" s="604" customFormat="1" ht="76.5" customHeight="1" x14ac:dyDescent="0.2">
      <c r="A15" s="674" t="s">
        <v>713</v>
      </c>
      <c r="B15" s="674" t="s">
        <v>579</v>
      </c>
      <c r="C15" s="522"/>
      <c r="D15" s="674" t="s">
        <v>786</v>
      </c>
      <c r="E15" s="674" t="s">
        <v>579</v>
      </c>
      <c r="F15" s="522">
        <v>3</v>
      </c>
      <c r="G15" s="522" t="s">
        <v>715</v>
      </c>
      <c r="H15" s="674" t="s">
        <v>579</v>
      </c>
      <c r="I15" s="526">
        <v>1000000</v>
      </c>
      <c r="J15" s="526">
        <v>1000000</v>
      </c>
      <c r="K15" s="526">
        <v>1000000</v>
      </c>
      <c r="L15" s="526">
        <v>1000000</v>
      </c>
      <c r="M15" s="526">
        <v>1000000</v>
      </c>
      <c r="N15" s="606">
        <f t="shared" si="3"/>
        <v>5000000</v>
      </c>
    </row>
    <row r="16" spans="1:14" s="604" customFormat="1" ht="54" customHeight="1" x14ac:dyDescent="0.2">
      <c r="A16" s="674" t="s">
        <v>665</v>
      </c>
      <c r="B16" s="674" t="s">
        <v>579</v>
      </c>
      <c r="C16" s="522"/>
      <c r="D16" s="674" t="s">
        <v>787</v>
      </c>
      <c r="E16" s="674" t="s">
        <v>579</v>
      </c>
      <c r="F16" s="522">
        <v>3</v>
      </c>
      <c r="G16" s="522" t="s">
        <v>715</v>
      </c>
      <c r="H16" s="674" t="s">
        <v>579</v>
      </c>
      <c r="I16" s="526">
        <v>2000000</v>
      </c>
      <c r="J16" s="526">
        <v>2000000</v>
      </c>
      <c r="K16" s="526">
        <v>2000000</v>
      </c>
      <c r="L16" s="526">
        <v>2000000</v>
      </c>
      <c r="M16" s="526">
        <v>2000000</v>
      </c>
      <c r="N16" s="606">
        <f t="shared" si="3"/>
        <v>10000000</v>
      </c>
    </row>
    <row r="17" spans="1:14" ht="84" x14ac:dyDescent="0.2">
      <c r="A17" s="674" t="s">
        <v>981</v>
      </c>
      <c r="B17" s="674" t="s">
        <v>686</v>
      </c>
      <c r="C17" s="522"/>
      <c r="D17" s="674"/>
      <c r="E17" s="674" t="s">
        <v>686</v>
      </c>
      <c r="F17" s="523">
        <v>1</v>
      </c>
      <c r="G17" s="523">
        <v>3</v>
      </c>
      <c r="H17" s="674" t="s">
        <v>686</v>
      </c>
      <c r="I17" s="526">
        <v>2000000</v>
      </c>
      <c r="J17" s="537">
        <v>5000000</v>
      </c>
      <c r="K17" s="526">
        <v>2000000</v>
      </c>
      <c r="L17" s="526">
        <v>2000000</v>
      </c>
      <c r="M17" s="537">
        <v>5000000</v>
      </c>
      <c r="N17" s="538">
        <f t="shared" si="3"/>
        <v>16000000</v>
      </c>
    </row>
    <row r="18" spans="1:14" s="497" customFormat="1" ht="174.75" customHeight="1" x14ac:dyDescent="0.2">
      <c r="A18" s="674" t="s">
        <v>917</v>
      </c>
      <c r="B18" s="674" t="s">
        <v>686</v>
      </c>
      <c r="C18" s="522"/>
      <c r="D18" s="674"/>
      <c r="E18" s="674" t="s">
        <v>686</v>
      </c>
      <c r="F18" s="523">
        <v>1</v>
      </c>
      <c r="G18" s="523" t="s">
        <v>715</v>
      </c>
      <c r="H18" s="674" t="s">
        <v>905</v>
      </c>
      <c r="I18" s="537">
        <v>1000000</v>
      </c>
      <c r="J18" s="537">
        <v>2000000</v>
      </c>
      <c r="K18" s="537">
        <v>1000000</v>
      </c>
      <c r="L18" s="537">
        <v>1000000</v>
      </c>
      <c r="M18" s="537">
        <v>2000000</v>
      </c>
      <c r="N18" s="538">
        <f t="shared" si="3"/>
        <v>7000000</v>
      </c>
    </row>
    <row r="19" spans="1:14" s="497" customFormat="1" ht="81" customHeight="1" x14ac:dyDescent="0.2">
      <c r="A19" s="674" t="s">
        <v>1004</v>
      </c>
      <c r="B19" s="674"/>
      <c r="C19" s="522"/>
      <c r="D19" s="674"/>
      <c r="E19" s="674"/>
      <c r="F19" s="523">
        <v>1</v>
      </c>
      <c r="G19" s="522">
        <v>2</v>
      </c>
      <c r="H19" s="674" t="s">
        <v>618</v>
      </c>
      <c r="I19" s="537">
        <v>800000</v>
      </c>
      <c r="J19" s="537">
        <v>800000</v>
      </c>
      <c r="K19" s="537">
        <v>800000</v>
      </c>
      <c r="L19" s="537">
        <v>800000</v>
      </c>
      <c r="M19" s="537">
        <v>800000</v>
      </c>
      <c r="N19" s="538">
        <f>SUM(I19:M19)</f>
        <v>4000000</v>
      </c>
    </row>
    <row r="20" spans="1:14" s="497" customFormat="1" ht="54" customHeight="1" x14ac:dyDescent="0.2">
      <c r="A20" s="674" t="s">
        <v>1019</v>
      </c>
      <c r="B20" s="674"/>
      <c r="C20" s="522"/>
      <c r="D20" s="674"/>
      <c r="E20" s="674"/>
      <c r="F20" s="523">
        <v>1</v>
      </c>
      <c r="G20" s="522">
        <v>2</v>
      </c>
      <c r="H20" s="674" t="s">
        <v>1018</v>
      </c>
      <c r="I20" s="537">
        <v>600000</v>
      </c>
      <c r="J20" s="537">
        <v>600000</v>
      </c>
      <c r="K20" s="537">
        <v>600000</v>
      </c>
      <c r="L20" s="537">
        <v>600000</v>
      </c>
      <c r="M20" s="537">
        <v>600000</v>
      </c>
      <c r="N20" s="538">
        <f>SUM(I20:M20)</f>
        <v>3000000</v>
      </c>
    </row>
    <row r="21" spans="1:14" s="588" customFormat="1" ht="106.5" customHeight="1" x14ac:dyDescent="0.2">
      <c r="A21" s="585" t="s">
        <v>918</v>
      </c>
      <c r="B21" s="587" t="s">
        <v>580</v>
      </c>
      <c r="C21" s="589"/>
      <c r="D21" s="607"/>
      <c r="E21" s="587" t="s">
        <v>580</v>
      </c>
      <c r="F21" s="680" t="s">
        <v>527</v>
      </c>
      <c r="G21" s="680" t="s">
        <v>721</v>
      </c>
      <c r="H21" s="587" t="s">
        <v>580</v>
      </c>
      <c r="I21" s="552">
        <f>SUM(I22:I35)</f>
        <v>101570000</v>
      </c>
      <c r="J21" s="552">
        <f t="shared" ref="J21:M21" si="4">SUM(J22:J35)</f>
        <v>124210000</v>
      </c>
      <c r="K21" s="552">
        <f t="shared" si="4"/>
        <v>120170000</v>
      </c>
      <c r="L21" s="552">
        <f t="shared" si="4"/>
        <v>240570000</v>
      </c>
      <c r="M21" s="552">
        <f t="shared" si="4"/>
        <v>118570000</v>
      </c>
      <c r="N21" s="552">
        <f>SUM(N22:N40)</f>
        <v>736218790</v>
      </c>
    </row>
    <row r="22" spans="1:14" s="604" customFormat="1" ht="79.5" customHeight="1" x14ac:dyDescent="0.2">
      <c r="A22" s="674" t="s">
        <v>546</v>
      </c>
      <c r="B22" s="674" t="s">
        <v>580</v>
      </c>
      <c r="C22" s="522"/>
      <c r="D22" s="674"/>
      <c r="E22" s="674" t="s">
        <v>580</v>
      </c>
      <c r="F22" s="522">
        <v>1</v>
      </c>
      <c r="G22" s="522">
        <v>4</v>
      </c>
      <c r="H22" s="674" t="s">
        <v>580</v>
      </c>
      <c r="I22" s="526">
        <v>3000000</v>
      </c>
      <c r="J22" s="526">
        <v>3000000</v>
      </c>
      <c r="K22" s="526">
        <v>3000000</v>
      </c>
      <c r="L22" s="526">
        <v>3000000</v>
      </c>
      <c r="M22" s="526">
        <v>3000000</v>
      </c>
      <c r="N22" s="526">
        <f t="shared" si="3"/>
        <v>15000000</v>
      </c>
    </row>
    <row r="23" spans="1:14" s="604" customFormat="1" ht="76.5" customHeight="1" x14ac:dyDescent="0.2">
      <c r="A23" s="697" t="s">
        <v>547</v>
      </c>
      <c r="B23" s="674" t="s">
        <v>580</v>
      </c>
      <c r="C23" s="522"/>
      <c r="D23" s="674"/>
      <c r="E23" s="674" t="s">
        <v>580</v>
      </c>
      <c r="F23" s="522">
        <v>1</v>
      </c>
      <c r="G23" s="522">
        <v>4</v>
      </c>
      <c r="H23" s="674" t="s">
        <v>580</v>
      </c>
      <c r="I23" s="526">
        <v>1000000</v>
      </c>
      <c r="J23" s="526">
        <v>1000000</v>
      </c>
      <c r="K23" s="526">
        <v>1000000</v>
      </c>
      <c r="L23" s="526">
        <v>1000000</v>
      </c>
      <c r="M23" s="526">
        <v>1000000</v>
      </c>
      <c r="N23" s="526">
        <f t="shared" si="3"/>
        <v>5000000</v>
      </c>
    </row>
    <row r="24" spans="1:14" s="497" customFormat="1" ht="66" customHeight="1" x14ac:dyDescent="0.2">
      <c r="A24" s="674" t="s">
        <v>548</v>
      </c>
      <c r="B24" s="674" t="s">
        <v>582</v>
      </c>
      <c r="C24" s="522"/>
      <c r="D24" s="674" t="s">
        <v>890</v>
      </c>
      <c r="E24" s="674" t="s">
        <v>873</v>
      </c>
      <c r="F24" s="522" t="s">
        <v>42</v>
      </c>
      <c r="G24" s="522" t="s">
        <v>715</v>
      </c>
      <c r="H24" s="674" t="s">
        <v>582</v>
      </c>
      <c r="I24" s="526">
        <v>2000000</v>
      </c>
      <c r="J24" s="526">
        <v>2000000</v>
      </c>
      <c r="K24" s="526">
        <v>3000000</v>
      </c>
      <c r="L24" s="526">
        <v>2000000</v>
      </c>
      <c r="M24" s="526">
        <v>2000000</v>
      </c>
      <c r="N24" s="526">
        <f t="shared" si="3"/>
        <v>11000000</v>
      </c>
    </row>
    <row r="25" spans="1:14" s="497" customFormat="1" ht="87" customHeight="1" x14ac:dyDescent="0.2">
      <c r="A25" s="697" t="s">
        <v>718</v>
      </c>
      <c r="B25" s="697" t="s">
        <v>550</v>
      </c>
      <c r="C25" s="522"/>
      <c r="D25" s="697"/>
      <c r="E25" s="697" t="s">
        <v>550</v>
      </c>
      <c r="F25" s="522" t="s">
        <v>42</v>
      </c>
      <c r="G25" s="522">
        <v>6</v>
      </c>
      <c r="H25" s="697" t="s">
        <v>550</v>
      </c>
      <c r="I25" s="526">
        <v>2000000</v>
      </c>
      <c r="J25" s="526">
        <v>6000000</v>
      </c>
      <c r="K25" s="526">
        <v>6000000</v>
      </c>
      <c r="L25" s="526">
        <v>8000000</v>
      </c>
      <c r="M25" s="526">
        <v>6000000</v>
      </c>
      <c r="N25" s="526">
        <f t="shared" si="3"/>
        <v>28000000</v>
      </c>
    </row>
    <row r="26" spans="1:14" s="497" customFormat="1" ht="108" customHeight="1" x14ac:dyDescent="0.2">
      <c r="A26" s="674" t="s">
        <v>719</v>
      </c>
      <c r="B26" s="674" t="s">
        <v>581</v>
      </c>
      <c r="C26" s="522"/>
      <c r="D26" s="674"/>
      <c r="E26" s="674" t="s">
        <v>581</v>
      </c>
      <c r="F26" s="522" t="s">
        <v>42</v>
      </c>
      <c r="G26" s="522" t="s">
        <v>720</v>
      </c>
      <c r="H26" s="674" t="s">
        <v>581</v>
      </c>
      <c r="I26" s="526">
        <v>2000000</v>
      </c>
      <c r="J26" s="526">
        <v>20000000</v>
      </c>
      <c r="K26" s="526">
        <v>15000000</v>
      </c>
      <c r="L26" s="526">
        <v>135000000</v>
      </c>
      <c r="M26" s="526">
        <v>15000000</v>
      </c>
      <c r="N26" s="526">
        <f>SUM(I26:M26)</f>
        <v>187000000</v>
      </c>
    </row>
    <row r="27" spans="1:14" s="604" customFormat="1" ht="57" customHeight="1" x14ac:dyDescent="0.2">
      <c r="A27" s="674" t="s">
        <v>595</v>
      </c>
      <c r="B27" s="674" t="s">
        <v>579</v>
      </c>
      <c r="C27" s="522"/>
      <c r="D27" s="674"/>
      <c r="E27" s="674" t="s">
        <v>579</v>
      </c>
      <c r="F27" s="522">
        <v>3</v>
      </c>
      <c r="G27" s="522">
        <v>4</v>
      </c>
      <c r="H27" s="674" t="s">
        <v>579</v>
      </c>
      <c r="I27" s="526">
        <v>1500000</v>
      </c>
      <c r="J27" s="526">
        <v>1500000</v>
      </c>
      <c r="K27" s="526">
        <v>1500000</v>
      </c>
      <c r="L27" s="526">
        <v>1500000</v>
      </c>
      <c r="M27" s="526">
        <v>1500000</v>
      </c>
      <c r="N27" s="526">
        <f t="shared" si="3"/>
        <v>7500000</v>
      </c>
    </row>
    <row r="28" spans="1:14" s="604" customFormat="1" ht="42" x14ac:dyDescent="0.2">
      <c r="A28" s="674" t="s">
        <v>596</v>
      </c>
      <c r="B28" s="674" t="s">
        <v>579</v>
      </c>
      <c r="C28" s="522"/>
      <c r="D28" s="674"/>
      <c r="E28" s="674" t="s">
        <v>579</v>
      </c>
      <c r="F28" s="522">
        <v>3</v>
      </c>
      <c r="G28" s="522">
        <v>4</v>
      </c>
      <c r="H28" s="674" t="s">
        <v>579</v>
      </c>
      <c r="I28" s="526">
        <v>4310000</v>
      </c>
      <c r="J28" s="526">
        <v>4310000</v>
      </c>
      <c r="K28" s="526">
        <v>4310000</v>
      </c>
      <c r="L28" s="526">
        <v>4310000</v>
      </c>
      <c r="M28" s="526">
        <v>4310000</v>
      </c>
      <c r="N28" s="526">
        <f t="shared" si="3"/>
        <v>21550000</v>
      </c>
    </row>
    <row r="29" spans="1:14" s="604" customFormat="1" ht="52.5" customHeight="1" x14ac:dyDescent="0.2">
      <c r="A29" s="674" t="s">
        <v>597</v>
      </c>
      <c r="B29" s="674" t="s">
        <v>579</v>
      </c>
      <c r="C29" s="522"/>
      <c r="D29" s="674"/>
      <c r="E29" s="674" t="s">
        <v>579</v>
      </c>
      <c r="F29" s="522">
        <v>3</v>
      </c>
      <c r="G29" s="522">
        <v>4</v>
      </c>
      <c r="H29" s="674" t="s">
        <v>579</v>
      </c>
      <c r="I29" s="526">
        <v>81900000</v>
      </c>
      <c r="J29" s="526">
        <v>81900000</v>
      </c>
      <c r="K29" s="526">
        <v>81900000</v>
      </c>
      <c r="L29" s="526">
        <v>81900000</v>
      </c>
      <c r="M29" s="526">
        <v>81900000</v>
      </c>
      <c r="N29" s="526">
        <f t="shared" si="3"/>
        <v>409500000</v>
      </c>
    </row>
    <row r="30" spans="1:14" ht="81" customHeight="1" x14ac:dyDescent="0.2">
      <c r="A30" s="674" t="s">
        <v>982</v>
      </c>
      <c r="B30" s="674" t="s">
        <v>644</v>
      </c>
      <c r="C30" s="522"/>
      <c r="D30" s="674"/>
      <c r="E30" s="674" t="s">
        <v>644</v>
      </c>
      <c r="F30" s="522">
        <v>1</v>
      </c>
      <c r="G30" s="523" t="s">
        <v>628</v>
      </c>
      <c r="H30" s="674" t="s">
        <v>644</v>
      </c>
      <c r="I30" s="537">
        <v>500000</v>
      </c>
      <c r="J30" s="537">
        <v>540000</v>
      </c>
      <c r="K30" s="537">
        <v>500000</v>
      </c>
      <c r="L30" s="537">
        <v>500000</v>
      </c>
      <c r="M30" s="537">
        <v>500000</v>
      </c>
      <c r="N30" s="537">
        <f t="shared" si="3"/>
        <v>2540000</v>
      </c>
    </row>
    <row r="31" spans="1:14" ht="130.5" customHeight="1" x14ac:dyDescent="0.2">
      <c r="A31" s="674" t="s">
        <v>983</v>
      </c>
      <c r="B31" s="674" t="s">
        <v>644</v>
      </c>
      <c r="C31" s="522"/>
      <c r="D31" s="674"/>
      <c r="E31" s="674" t="s">
        <v>644</v>
      </c>
      <c r="F31" s="522">
        <v>1</v>
      </c>
      <c r="G31" s="523" t="s">
        <v>717</v>
      </c>
      <c r="H31" s="674" t="s">
        <v>644</v>
      </c>
      <c r="I31" s="537">
        <v>160000</v>
      </c>
      <c r="J31" s="537">
        <v>160000</v>
      </c>
      <c r="K31" s="537">
        <v>160000</v>
      </c>
      <c r="L31" s="537">
        <v>160000</v>
      </c>
      <c r="M31" s="537">
        <v>160000</v>
      </c>
      <c r="N31" s="537">
        <f t="shared" si="3"/>
        <v>800000</v>
      </c>
    </row>
    <row r="32" spans="1:14" s="497" customFormat="1" ht="63" x14ac:dyDescent="0.2">
      <c r="A32" s="674" t="s">
        <v>658</v>
      </c>
      <c r="B32" s="674" t="s">
        <v>653</v>
      </c>
      <c r="C32" s="522"/>
      <c r="D32" s="674" t="s">
        <v>889</v>
      </c>
      <c r="E32" s="674" t="s">
        <v>653</v>
      </c>
      <c r="F32" s="522" t="s">
        <v>42</v>
      </c>
      <c r="G32" s="522" t="s">
        <v>717</v>
      </c>
      <c r="H32" s="674" t="s">
        <v>653</v>
      </c>
      <c r="I32" s="569">
        <v>1200000</v>
      </c>
      <c r="J32" s="569">
        <v>1200000</v>
      </c>
      <c r="K32" s="569">
        <v>1200000</v>
      </c>
      <c r="L32" s="569">
        <v>1200000</v>
      </c>
      <c r="M32" s="569">
        <v>1200000</v>
      </c>
      <c r="N32" s="526">
        <f t="shared" si="3"/>
        <v>6000000</v>
      </c>
    </row>
    <row r="33" spans="1:14" s="497" customFormat="1" ht="42" x14ac:dyDescent="0.2">
      <c r="A33" s="674" t="s">
        <v>659</v>
      </c>
      <c r="B33" s="674" t="s">
        <v>653</v>
      </c>
      <c r="C33" s="522"/>
      <c r="D33" s="674" t="s">
        <v>891</v>
      </c>
      <c r="E33" s="674" t="s">
        <v>653</v>
      </c>
      <c r="F33" s="522">
        <v>1</v>
      </c>
      <c r="G33" s="522" t="s">
        <v>717</v>
      </c>
      <c r="H33" s="674" t="s">
        <v>653</v>
      </c>
      <c r="I33" s="569">
        <v>500000</v>
      </c>
      <c r="J33" s="569">
        <v>1100000</v>
      </c>
      <c r="K33" s="569">
        <v>1100000</v>
      </c>
      <c r="L33" s="569">
        <v>500000</v>
      </c>
      <c r="M33" s="569">
        <v>500000</v>
      </c>
      <c r="N33" s="526">
        <f t="shared" si="3"/>
        <v>3700000</v>
      </c>
    </row>
    <row r="34" spans="1:14" s="497" customFormat="1" ht="87" customHeight="1" x14ac:dyDescent="0.2">
      <c r="A34" s="697" t="s">
        <v>930</v>
      </c>
      <c r="B34" s="674" t="s">
        <v>653</v>
      </c>
      <c r="C34" s="522"/>
      <c r="D34" s="674" t="s">
        <v>891</v>
      </c>
      <c r="E34" s="674" t="s">
        <v>653</v>
      </c>
      <c r="F34" s="522">
        <v>2</v>
      </c>
      <c r="G34" s="522" t="s">
        <v>717</v>
      </c>
      <c r="H34" s="674" t="s">
        <v>660</v>
      </c>
      <c r="I34" s="526">
        <v>1000000</v>
      </c>
      <c r="J34" s="526">
        <v>1000000</v>
      </c>
      <c r="K34" s="526">
        <v>1000000</v>
      </c>
      <c r="L34" s="569">
        <v>1000000</v>
      </c>
      <c r="M34" s="569">
        <v>1000000</v>
      </c>
      <c r="N34" s="526">
        <f t="shared" si="3"/>
        <v>5000000</v>
      </c>
    </row>
    <row r="35" spans="1:14" s="497" customFormat="1" ht="103.5" customHeight="1" x14ac:dyDescent="0.2">
      <c r="A35" s="697" t="s">
        <v>931</v>
      </c>
      <c r="B35" s="674" t="s">
        <v>653</v>
      </c>
      <c r="C35" s="522"/>
      <c r="D35" s="674" t="s">
        <v>891</v>
      </c>
      <c r="E35" s="674" t="s">
        <v>653</v>
      </c>
      <c r="F35" s="522">
        <v>2</v>
      </c>
      <c r="G35" s="522" t="s">
        <v>717</v>
      </c>
      <c r="H35" s="674" t="s">
        <v>660</v>
      </c>
      <c r="I35" s="526">
        <v>500000</v>
      </c>
      <c r="J35" s="526">
        <v>500000</v>
      </c>
      <c r="K35" s="526">
        <v>500000</v>
      </c>
      <c r="L35" s="569">
        <v>500000</v>
      </c>
      <c r="M35" s="569">
        <v>500000</v>
      </c>
      <c r="N35" s="526">
        <f t="shared" si="3"/>
        <v>2500000</v>
      </c>
    </row>
    <row r="36" spans="1:14" s="497" customFormat="1" ht="63" x14ac:dyDescent="0.2">
      <c r="A36" s="781" t="s">
        <v>1109</v>
      </c>
      <c r="B36" s="689"/>
      <c r="C36" s="522"/>
      <c r="D36" s="689"/>
      <c r="E36" s="689"/>
      <c r="F36" s="522">
        <v>1</v>
      </c>
      <c r="G36" s="522" t="s">
        <v>717</v>
      </c>
      <c r="H36" s="689" t="s">
        <v>1111</v>
      </c>
      <c r="I36" s="526">
        <v>1200000</v>
      </c>
      <c r="J36" s="526">
        <v>1200000</v>
      </c>
      <c r="K36" s="526">
        <v>1200000</v>
      </c>
      <c r="L36" s="526">
        <v>1200000</v>
      </c>
      <c r="M36" s="526">
        <v>1200000</v>
      </c>
      <c r="N36" s="526">
        <f>SUM(I36:M36)</f>
        <v>6000000</v>
      </c>
    </row>
    <row r="37" spans="1:14" s="497" customFormat="1" ht="63" x14ac:dyDescent="0.2">
      <c r="A37" s="697" t="s">
        <v>1110</v>
      </c>
      <c r="B37" s="689"/>
      <c r="C37" s="522"/>
      <c r="D37" s="689"/>
      <c r="E37" s="689"/>
      <c r="F37" s="522">
        <v>2</v>
      </c>
      <c r="G37" s="522" t="s">
        <v>717</v>
      </c>
      <c r="H37" s="689" t="s">
        <v>660</v>
      </c>
      <c r="I37" s="526">
        <v>2000000</v>
      </c>
      <c r="J37" s="526">
        <v>2000000</v>
      </c>
      <c r="K37" s="526">
        <v>2000000</v>
      </c>
      <c r="L37" s="526">
        <v>2000000</v>
      </c>
      <c r="M37" s="526">
        <v>2000000</v>
      </c>
      <c r="N37" s="526">
        <f>SUM(I37:M37)</f>
        <v>10000000</v>
      </c>
    </row>
    <row r="38" spans="1:14" s="497" customFormat="1" ht="42" x14ac:dyDescent="0.2">
      <c r="A38" s="697" t="s">
        <v>1112</v>
      </c>
      <c r="B38" s="689"/>
      <c r="C38" s="522"/>
      <c r="D38" s="689"/>
      <c r="E38" s="689"/>
      <c r="F38" s="522">
        <v>2</v>
      </c>
      <c r="G38" s="522" t="s">
        <v>717</v>
      </c>
      <c r="H38" s="689" t="s">
        <v>660</v>
      </c>
      <c r="I38" s="526">
        <v>1000000</v>
      </c>
      <c r="J38" s="526">
        <v>1000000</v>
      </c>
      <c r="K38" s="526">
        <v>1000000</v>
      </c>
      <c r="L38" s="526">
        <v>1000000</v>
      </c>
      <c r="M38" s="526">
        <v>1000000</v>
      </c>
      <c r="N38" s="526">
        <f>SUM(I38:M38)</f>
        <v>5000000</v>
      </c>
    </row>
    <row r="39" spans="1:14" s="497" customFormat="1" ht="42" x14ac:dyDescent="0.2">
      <c r="A39" s="697" t="s">
        <v>1113</v>
      </c>
      <c r="B39" s="689"/>
      <c r="C39" s="522"/>
      <c r="D39" s="689"/>
      <c r="E39" s="689"/>
      <c r="F39" s="522">
        <v>2</v>
      </c>
      <c r="G39" s="522" t="s">
        <v>717</v>
      </c>
      <c r="H39" s="689" t="s">
        <v>660</v>
      </c>
      <c r="I39" s="526">
        <v>600000</v>
      </c>
      <c r="J39" s="526">
        <v>600000</v>
      </c>
      <c r="K39" s="526">
        <v>600000</v>
      </c>
      <c r="L39" s="526">
        <v>600000</v>
      </c>
      <c r="M39" s="526">
        <v>600000</v>
      </c>
      <c r="N39" s="526">
        <f>SUM(I39:M39)</f>
        <v>3000000</v>
      </c>
    </row>
    <row r="40" spans="1:14" s="497" customFormat="1" ht="42" x14ac:dyDescent="0.2">
      <c r="A40" s="697" t="s">
        <v>1117</v>
      </c>
      <c r="B40" s="522"/>
      <c r="C40" s="522"/>
      <c r="D40" s="689"/>
      <c r="E40" s="689"/>
      <c r="F40" s="523">
        <v>1</v>
      </c>
      <c r="G40" s="522" t="s">
        <v>720</v>
      </c>
      <c r="H40" s="689" t="s">
        <v>1116</v>
      </c>
      <c r="I40" s="565">
        <v>1425758</v>
      </c>
      <c r="J40" s="565">
        <v>1425758</v>
      </c>
      <c r="K40" s="565">
        <v>1425758</v>
      </c>
      <c r="L40" s="565">
        <v>1425758</v>
      </c>
      <c r="M40" s="565">
        <v>1425758</v>
      </c>
      <c r="N40" s="565">
        <f>SUM(I40:M40)</f>
        <v>7128790</v>
      </c>
    </row>
    <row r="41" spans="1:14" s="588" customFormat="1" ht="63" customHeight="1" x14ac:dyDescent="0.2">
      <c r="A41" s="585" t="s">
        <v>919</v>
      </c>
      <c r="B41" s="680"/>
      <c r="C41" s="589"/>
      <c r="D41" s="607"/>
      <c r="E41" s="587"/>
      <c r="F41" s="680" t="s">
        <v>42</v>
      </c>
      <c r="G41" s="680" t="s">
        <v>634</v>
      </c>
      <c r="H41" s="587" t="s">
        <v>583</v>
      </c>
      <c r="I41" s="564">
        <f t="shared" ref="I41:M41" si="5">SUM(I42:I46)</f>
        <v>3983000</v>
      </c>
      <c r="J41" s="564">
        <f t="shared" si="5"/>
        <v>3983000</v>
      </c>
      <c r="K41" s="564">
        <f t="shared" si="5"/>
        <v>3983000</v>
      </c>
      <c r="L41" s="564">
        <f t="shared" si="5"/>
        <v>3983000</v>
      </c>
      <c r="M41" s="564">
        <f t="shared" si="5"/>
        <v>4283000</v>
      </c>
      <c r="N41" s="564">
        <f>SUM(N42:N46)</f>
        <v>20215000</v>
      </c>
    </row>
    <row r="42" spans="1:14" s="497" customFormat="1" ht="55.5" customHeight="1" x14ac:dyDescent="0.2">
      <c r="A42" s="697" t="s">
        <v>1055</v>
      </c>
      <c r="B42" s="522" t="s">
        <v>848</v>
      </c>
      <c r="C42" s="522"/>
      <c r="D42" s="674" t="s">
        <v>785</v>
      </c>
      <c r="E42" s="674" t="s">
        <v>737</v>
      </c>
      <c r="F42" s="523" t="s">
        <v>42</v>
      </c>
      <c r="G42" s="522">
        <v>1</v>
      </c>
      <c r="H42" s="674" t="s">
        <v>920</v>
      </c>
      <c r="I42" s="565">
        <v>1500000</v>
      </c>
      <c r="J42" s="565">
        <v>1500000</v>
      </c>
      <c r="K42" s="565">
        <v>1500000</v>
      </c>
      <c r="L42" s="565">
        <v>1500000</v>
      </c>
      <c r="M42" s="565">
        <v>1500000</v>
      </c>
      <c r="N42" s="565">
        <f>SUM(I42:M42)</f>
        <v>7500000</v>
      </c>
    </row>
    <row r="43" spans="1:14" s="497" customFormat="1" ht="63" x14ac:dyDescent="0.2">
      <c r="A43" s="697" t="s">
        <v>738</v>
      </c>
      <c r="B43" s="674" t="s">
        <v>660</v>
      </c>
      <c r="C43" s="522"/>
      <c r="D43" s="674"/>
      <c r="E43" s="674" t="s">
        <v>660</v>
      </c>
      <c r="F43" s="523">
        <v>1</v>
      </c>
      <c r="G43" s="522">
        <v>4</v>
      </c>
      <c r="H43" s="674" t="s">
        <v>660</v>
      </c>
      <c r="I43" s="565">
        <v>1200000</v>
      </c>
      <c r="J43" s="733">
        <v>1200000</v>
      </c>
      <c r="K43" s="733">
        <v>1200000</v>
      </c>
      <c r="L43" s="733">
        <v>1200000</v>
      </c>
      <c r="M43" s="733">
        <v>1200000</v>
      </c>
      <c r="N43" s="565">
        <f>SUM(I43:M43)</f>
        <v>6000000</v>
      </c>
    </row>
    <row r="44" spans="1:14" s="497" customFormat="1" ht="52.5" customHeight="1" x14ac:dyDescent="0.2">
      <c r="A44" s="674" t="s">
        <v>739</v>
      </c>
      <c r="B44" s="522" t="s">
        <v>853</v>
      </c>
      <c r="C44" s="522"/>
      <c r="D44" s="674" t="s">
        <v>783</v>
      </c>
      <c r="E44" s="674" t="s">
        <v>544</v>
      </c>
      <c r="F44" s="523">
        <v>2</v>
      </c>
      <c r="G44" s="522" t="s">
        <v>42</v>
      </c>
      <c r="H44" s="674" t="s">
        <v>544</v>
      </c>
      <c r="I44" s="570">
        <v>63000</v>
      </c>
      <c r="J44" s="570">
        <v>63000</v>
      </c>
      <c r="K44" s="570">
        <v>63000</v>
      </c>
      <c r="L44" s="570">
        <v>63000</v>
      </c>
      <c r="M44" s="570">
        <v>63000</v>
      </c>
      <c r="N44" s="565">
        <f t="shared" si="3"/>
        <v>315000</v>
      </c>
    </row>
    <row r="45" spans="1:14" s="497" customFormat="1" ht="54" customHeight="1" x14ac:dyDescent="0.2">
      <c r="A45" s="695" t="s">
        <v>1082</v>
      </c>
      <c r="B45" s="522" t="s">
        <v>849</v>
      </c>
      <c r="C45" s="522"/>
      <c r="D45" s="674" t="s">
        <v>784</v>
      </c>
      <c r="E45" s="674" t="s">
        <v>584</v>
      </c>
      <c r="F45" s="523">
        <v>2</v>
      </c>
      <c r="G45" s="522" t="s">
        <v>715</v>
      </c>
      <c r="H45" s="674" t="s">
        <v>584</v>
      </c>
      <c r="I45" s="567">
        <v>20000</v>
      </c>
      <c r="J45" s="567">
        <v>20000</v>
      </c>
      <c r="K45" s="567">
        <v>20000</v>
      </c>
      <c r="L45" s="567">
        <v>20000</v>
      </c>
      <c r="M45" s="567">
        <v>20000</v>
      </c>
      <c r="N45" s="565">
        <f t="shared" si="3"/>
        <v>100000</v>
      </c>
    </row>
    <row r="46" spans="1:14" s="497" customFormat="1" ht="56.25" customHeight="1" x14ac:dyDescent="0.2">
      <c r="A46" s="695" t="s">
        <v>1083</v>
      </c>
      <c r="B46" s="522" t="s">
        <v>851</v>
      </c>
      <c r="C46" s="522"/>
      <c r="D46" s="674" t="s">
        <v>782</v>
      </c>
      <c r="E46" s="674" t="s">
        <v>655</v>
      </c>
      <c r="F46" s="523" t="s">
        <v>42</v>
      </c>
      <c r="G46" s="522" t="s">
        <v>715</v>
      </c>
      <c r="H46" s="674" t="s">
        <v>655</v>
      </c>
      <c r="I46" s="567">
        <v>1200000</v>
      </c>
      <c r="J46" s="567">
        <v>1200000</v>
      </c>
      <c r="K46" s="567">
        <v>1200000</v>
      </c>
      <c r="L46" s="567">
        <v>1200000</v>
      </c>
      <c r="M46" s="567">
        <v>1500000</v>
      </c>
      <c r="N46" s="565">
        <f t="shared" si="3"/>
        <v>6300000</v>
      </c>
    </row>
    <row r="47" spans="1:14" s="588" customFormat="1" ht="82.5" customHeight="1" x14ac:dyDescent="0.2">
      <c r="A47" s="585" t="s">
        <v>921</v>
      </c>
      <c r="B47" s="680"/>
      <c r="C47" s="589"/>
      <c r="D47" s="607"/>
      <c r="E47" s="587"/>
      <c r="F47" s="680" t="s">
        <v>527</v>
      </c>
      <c r="G47" s="680" t="s">
        <v>723</v>
      </c>
      <c r="H47" s="587" t="s">
        <v>550</v>
      </c>
      <c r="I47" s="564">
        <f t="shared" ref="I47:M47" si="6">SUM(I48:I55)</f>
        <v>84000000</v>
      </c>
      <c r="J47" s="564">
        <f t="shared" si="6"/>
        <v>214000000</v>
      </c>
      <c r="K47" s="564">
        <f t="shared" si="6"/>
        <v>87000000</v>
      </c>
      <c r="L47" s="564">
        <f t="shared" si="6"/>
        <v>87000000</v>
      </c>
      <c r="M47" s="564">
        <f t="shared" si="6"/>
        <v>87000000</v>
      </c>
      <c r="N47" s="564">
        <f>SUM(N48:N55)</f>
        <v>559000000</v>
      </c>
    </row>
    <row r="48" spans="1:14" s="497" customFormat="1" ht="130.5" customHeight="1" x14ac:dyDescent="0.2">
      <c r="A48" s="674" t="s">
        <v>585</v>
      </c>
      <c r="B48" s="522" t="s">
        <v>850</v>
      </c>
      <c r="C48" s="522"/>
      <c r="D48" s="674" t="s">
        <v>781</v>
      </c>
      <c r="E48" s="674" t="s">
        <v>586</v>
      </c>
      <c r="F48" s="522" t="s">
        <v>527</v>
      </c>
      <c r="G48" s="522">
        <v>4</v>
      </c>
      <c r="H48" s="674" t="s">
        <v>586</v>
      </c>
      <c r="I48" s="565">
        <v>10000000</v>
      </c>
      <c r="J48" s="565">
        <v>4000000</v>
      </c>
      <c r="K48" s="565">
        <v>10000000</v>
      </c>
      <c r="L48" s="565">
        <v>10000000</v>
      </c>
      <c r="M48" s="565">
        <v>10000000</v>
      </c>
      <c r="N48" s="565">
        <f t="shared" si="3"/>
        <v>44000000</v>
      </c>
    </row>
    <row r="49" spans="1:14" s="497" customFormat="1" ht="107.25" customHeight="1" x14ac:dyDescent="0.2">
      <c r="A49" s="674" t="s">
        <v>549</v>
      </c>
      <c r="B49" s="522" t="s">
        <v>852</v>
      </c>
      <c r="C49" s="522"/>
      <c r="D49" s="674" t="s">
        <v>780</v>
      </c>
      <c r="E49" s="674" t="s">
        <v>995</v>
      </c>
      <c r="F49" s="522" t="s">
        <v>527</v>
      </c>
      <c r="G49" s="522">
        <v>4</v>
      </c>
      <c r="H49" s="674" t="s">
        <v>1034</v>
      </c>
      <c r="I49" s="565">
        <v>20000000</v>
      </c>
      <c r="J49" s="565">
        <v>20000000</v>
      </c>
      <c r="K49" s="565">
        <v>20000000</v>
      </c>
      <c r="L49" s="565">
        <v>20000000</v>
      </c>
      <c r="M49" s="565">
        <v>20000000</v>
      </c>
      <c r="N49" s="565">
        <f t="shared" si="3"/>
        <v>100000000</v>
      </c>
    </row>
    <row r="50" spans="1:14" s="527" customFormat="1" ht="84" x14ac:dyDescent="0.2">
      <c r="A50" s="674" t="s">
        <v>734</v>
      </c>
      <c r="B50" s="674" t="s">
        <v>587</v>
      </c>
      <c r="C50" s="522"/>
      <c r="D50" s="674" t="s">
        <v>892</v>
      </c>
      <c r="E50" s="674" t="s">
        <v>587</v>
      </c>
      <c r="F50" s="522" t="s">
        <v>527</v>
      </c>
      <c r="G50" s="522">
        <v>4</v>
      </c>
      <c r="H50" s="674" t="s">
        <v>587</v>
      </c>
      <c r="I50" s="526">
        <v>2000000</v>
      </c>
      <c r="J50" s="608">
        <v>2000000</v>
      </c>
      <c r="K50" s="608">
        <v>2000000</v>
      </c>
      <c r="L50" s="526">
        <v>2000000</v>
      </c>
      <c r="M50" s="526">
        <v>2000000</v>
      </c>
      <c r="N50" s="569">
        <f t="shared" si="3"/>
        <v>10000000</v>
      </c>
    </row>
    <row r="51" spans="1:14" s="527" customFormat="1" ht="106.5" customHeight="1" x14ac:dyDescent="0.2">
      <c r="A51" s="674" t="s">
        <v>666</v>
      </c>
      <c r="B51" s="674" t="s">
        <v>587</v>
      </c>
      <c r="C51" s="522"/>
      <c r="D51" s="674" t="s">
        <v>893</v>
      </c>
      <c r="E51" s="674" t="s">
        <v>587</v>
      </c>
      <c r="F51" s="522" t="s">
        <v>527</v>
      </c>
      <c r="G51" s="522">
        <v>3</v>
      </c>
      <c r="H51" s="674" t="s">
        <v>587</v>
      </c>
      <c r="I51" s="526">
        <v>3000000</v>
      </c>
      <c r="J51" s="526">
        <v>3000000</v>
      </c>
      <c r="K51" s="526">
        <v>3000000</v>
      </c>
      <c r="L51" s="526">
        <v>3000000</v>
      </c>
      <c r="M51" s="526">
        <v>3000000</v>
      </c>
      <c r="N51" s="526">
        <f t="shared" si="3"/>
        <v>15000000</v>
      </c>
    </row>
    <row r="52" spans="1:14" s="497" customFormat="1" ht="156" customHeight="1" x14ac:dyDescent="0.2">
      <c r="A52" s="674" t="s">
        <v>1150</v>
      </c>
      <c r="B52" s="674" t="s">
        <v>588</v>
      </c>
      <c r="C52" s="522"/>
      <c r="D52" s="674"/>
      <c r="E52" s="674" t="s">
        <v>588</v>
      </c>
      <c r="F52" s="522" t="s">
        <v>527</v>
      </c>
      <c r="G52" s="522">
        <v>3</v>
      </c>
      <c r="H52" s="674" t="s">
        <v>988</v>
      </c>
      <c r="I52" s="565">
        <v>10000000</v>
      </c>
      <c r="J52" s="565">
        <v>40000000</v>
      </c>
      <c r="K52" s="565">
        <v>10000000</v>
      </c>
      <c r="L52" s="565">
        <v>10000000</v>
      </c>
      <c r="M52" s="565">
        <v>10000000</v>
      </c>
      <c r="N52" s="565">
        <f t="shared" si="3"/>
        <v>80000000</v>
      </c>
    </row>
    <row r="53" spans="1:14" s="497" customFormat="1" ht="151.5" customHeight="1" x14ac:dyDescent="0.2">
      <c r="A53" s="674" t="s">
        <v>1151</v>
      </c>
      <c r="B53" s="522" t="s">
        <v>854</v>
      </c>
      <c r="C53" s="522"/>
      <c r="D53" s="674" t="s">
        <v>779</v>
      </c>
      <c r="E53" s="674" t="s">
        <v>663</v>
      </c>
      <c r="F53" s="523" t="s">
        <v>42</v>
      </c>
      <c r="G53" s="522" t="s">
        <v>715</v>
      </c>
      <c r="H53" s="674" t="s">
        <v>1175</v>
      </c>
      <c r="I53" s="565">
        <v>10000000</v>
      </c>
      <c r="J53" s="565">
        <v>37000000</v>
      </c>
      <c r="K53" s="565">
        <v>10000000</v>
      </c>
      <c r="L53" s="565">
        <v>10000000</v>
      </c>
      <c r="M53" s="565">
        <v>10000000</v>
      </c>
      <c r="N53" s="565">
        <f t="shared" si="3"/>
        <v>77000000</v>
      </c>
    </row>
    <row r="54" spans="1:14" s="497" customFormat="1" ht="193.5" customHeight="1" x14ac:dyDescent="0.2">
      <c r="A54" s="674" t="s">
        <v>1152</v>
      </c>
      <c r="B54" s="522" t="s">
        <v>850</v>
      </c>
      <c r="C54" s="522"/>
      <c r="D54" s="674" t="s">
        <v>778</v>
      </c>
      <c r="E54" s="674" t="s">
        <v>729</v>
      </c>
      <c r="F54" s="523" t="s">
        <v>42</v>
      </c>
      <c r="G54" s="522" t="s">
        <v>722</v>
      </c>
      <c r="H54" s="674" t="s">
        <v>729</v>
      </c>
      <c r="I54" s="565">
        <v>17000000</v>
      </c>
      <c r="J54" s="565">
        <v>96000000</v>
      </c>
      <c r="K54" s="565">
        <v>20000000</v>
      </c>
      <c r="L54" s="565">
        <v>20000000</v>
      </c>
      <c r="M54" s="565">
        <v>20000000</v>
      </c>
      <c r="N54" s="565">
        <f t="shared" si="3"/>
        <v>173000000</v>
      </c>
    </row>
    <row r="55" spans="1:14" s="497" customFormat="1" ht="63" x14ac:dyDescent="0.2">
      <c r="A55" s="674" t="s">
        <v>1153</v>
      </c>
      <c r="B55" s="522"/>
      <c r="C55" s="522"/>
      <c r="D55" s="674"/>
      <c r="E55" s="674"/>
      <c r="F55" s="523">
        <v>1</v>
      </c>
      <c r="G55" s="522" t="s">
        <v>722</v>
      </c>
      <c r="H55" s="674" t="s">
        <v>1022</v>
      </c>
      <c r="I55" s="565">
        <v>12000000</v>
      </c>
      <c r="J55" s="565">
        <v>12000000</v>
      </c>
      <c r="K55" s="565">
        <v>12000000</v>
      </c>
      <c r="L55" s="565">
        <v>12000000</v>
      </c>
      <c r="M55" s="565">
        <v>12000000</v>
      </c>
      <c r="N55" s="565">
        <f>SUM(I55:M55)</f>
        <v>60000000</v>
      </c>
    </row>
    <row r="56" spans="1:14" s="588" customFormat="1" ht="63" x14ac:dyDescent="0.2">
      <c r="A56" s="585" t="s">
        <v>922</v>
      </c>
      <c r="B56" s="680"/>
      <c r="C56" s="589"/>
      <c r="D56" s="607"/>
      <c r="E56" s="587"/>
      <c r="F56" s="680" t="s">
        <v>527</v>
      </c>
      <c r="G56" s="680" t="s">
        <v>723</v>
      </c>
      <c r="H56" s="587" t="s">
        <v>582</v>
      </c>
      <c r="I56" s="564">
        <f>SUM(I57:I61)</f>
        <v>24000000</v>
      </c>
      <c r="J56" s="564">
        <f>SUM(J57:J61)</f>
        <v>38000000</v>
      </c>
      <c r="K56" s="564">
        <f>SUM(K57:K61)</f>
        <v>38000000</v>
      </c>
      <c r="L56" s="564">
        <f>SUM(L57:L61)</f>
        <v>38000000</v>
      </c>
      <c r="M56" s="564">
        <f>SUM(M61,M60,M59,M58,M57)</f>
        <v>38000000</v>
      </c>
      <c r="N56" s="650">
        <f>N61+N60+N59+N58+N57</f>
        <v>176000000</v>
      </c>
    </row>
    <row r="57" spans="1:14" s="497" customFormat="1" ht="79.5" customHeight="1" x14ac:dyDescent="0.2">
      <c r="A57" s="674" t="s">
        <v>643</v>
      </c>
      <c r="B57" s="522" t="s">
        <v>852</v>
      </c>
      <c r="C57" s="522"/>
      <c r="D57" s="674" t="s">
        <v>777</v>
      </c>
      <c r="E57" s="674" t="s">
        <v>728</v>
      </c>
      <c r="F57" s="522" t="s">
        <v>42</v>
      </c>
      <c r="G57" s="522" t="s">
        <v>715</v>
      </c>
      <c r="H57" s="674" t="s">
        <v>728</v>
      </c>
      <c r="I57" s="565">
        <v>1000000</v>
      </c>
      <c r="J57" s="565">
        <v>5000000</v>
      </c>
      <c r="K57" s="565">
        <v>5000000</v>
      </c>
      <c r="L57" s="565">
        <v>5000000</v>
      </c>
      <c r="M57" s="565">
        <v>5000000</v>
      </c>
      <c r="N57" s="565">
        <f t="shared" si="3"/>
        <v>21000000</v>
      </c>
    </row>
    <row r="58" spans="1:14" s="497" customFormat="1" ht="77.25" customHeight="1" x14ac:dyDescent="0.2">
      <c r="A58" s="674" t="s">
        <v>523</v>
      </c>
      <c r="B58" s="522" t="s">
        <v>852</v>
      </c>
      <c r="C58" s="522"/>
      <c r="D58" s="674" t="s">
        <v>776</v>
      </c>
      <c r="E58" s="674" t="s">
        <v>996</v>
      </c>
      <c r="F58" s="522" t="s">
        <v>42</v>
      </c>
      <c r="G58" s="522" t="s">
        <v>723</v>
      </c>
      <c r="H58" s="674" t="s">
        <v>996</v>
      </c>
      <c r="I58" s="565">
        <v>5000000</v>
      </c>
      <c r="J58" s="565">
        <v>10000000</v>
      </c>
      <c r="K58" s="565">
        <v>10000000</v>
      </c>
      <c r="L58" s="565">
        <v>10000000</v>
      </c>
      <c r="M58" s="565">
        <v>10000000</v>
      </c>
      <c r="N58" s="565">
        <f t="shared" si="3"/>
        <v>45000000</v>
      </c>
    </row>
    <row r="59" spans="1:14" s="501" customFormat="1" ht="101.25" customHeight="1" x14ac:dyDescent="0.2">
      <c r="A59" s="674" t="s">
        <v>651</v>
      </c>
      <c r="B59" s="522" t="s">
        <v>852</v>
      </c>
      <c r="C59" s="522"/>
      <c r="D59" s="674" t="s">
        <v>775</v>
      </c>
      <c r="E59" s="674" t="s">
        <v>997</v>
      </c>
      <c r="F59" s="522" t="s">
        <v>527</v>
      </c>
      <c r="G59" s="522" t="s">
        <v>723</v>
      </c>
      <c r="H59" s="674" t="s">
        <v>997</v>
      </c>
      <c r="I59" s="565">
        <v>5000000</v>
      </c>
      <c r="J59" s="593">
        <v>10000000</v>
      </c>
      <c r="K59" s="565">
        <v>10000000</v>
      </c>
      <c r="L59" s="565">
        <v>10000000</v>
      </c>
      <c r="M59" s="565">
        <v>10000000</v>
      </c>
      <c r="N59" s="565">
        <f t="shared" si="3"/>
        <v>45000000</v>
      </c>
    </row>
    <row r="60" spans="1:14" s="497" customFormat="1" ht="177.75" customHeight="1" x14ac:dyDescent="0.2">
      <c r="A60" s="674" t="s">
        <v>906</v>
      </c>
      <c r="B60" s="674" t="s">
        <v>686</v>
      </c>
      <c r="C60" s="522"/>
      <c r="D60" s="674"/>
      <c r="E60" s="674" t="s">
        <v>686</v>
      </c>
      <c r="F60" s="523">
        <v>1</v>
      </c>
      <c r="G60" s="523" t="s">
        <v>715</v>
      </c>
      <c r="H60" s="674" t="s">
        <v>905</v>
      </c>
      <c r="I60" s="537">
        <v>7000000</v>
      </c>
      <c r="J60" s="537">
        <v>7000000</v>
      </c>
      <c r="K60" s="537">
        <v>7000000</v>
      </c>
      <c r="L60" s="537">
        <v>7000000</v>
      </c>
      <c r="M60" s="537">
        <v>7000000</v>
      </c>
      <c r="N60" s="538">
        <f t="shared" si="3"/>
        <v>35000000</v>
      </c>
    </row>
    <row r="61" spans="1:14" s="588" customFormat="1" ht="42" x14ac:dyDescent="0.2">
      <c r="A61" s="674" t="s">
        <v>1005</v>
      </c>
      <c r="B61" s="674"/>
      <c r="C61" s="522"/>
      <c r="D61" s="674"/>
      <c r="E61" s="674"/>
      <c r="F61" s="523">
        <v>1</v>
      </c>
      <c r="G61" s="523" t="s">
        <v>715</v>
      </c>
      <c r="H61" s="674" t="s">
        <v>1020</v>
      </c>
      <c r="I61" s="537">
        <v>6000000</v>
      </c>
      <c r="J61" s="537">
        <v>6000000</v>
      </c>
      <c r="K61" s="537">
        <v>6000000</v>
      </c>
      <c r="L61" s="537">
        <v>6000000</v>
      </c>
      <c r="M61" s="537">
        <v>6000000</v>
      </c>
      <c r="N61" s="538">
        <f>SUM(I61:M61)</f>
        <v>30000000</v>
      </c>
    </row>
    <row r="62" spans="1:14" s="604" customFormat="1" ht="100.5" customHeight="1" x14ac:dyDescent="0.2">
      <c r="A62" s="585" t="s">
        <v>923</v>
      </c>
      <c r="B62" s="680"/>
      <c r="C62" s="589"/>
      <c r="D62" s="607"/>
      <c r="E62" s="587"/>
      <c r="F62" s="680" t="s">
        <v>42</v>
      </c>
      <c r="G62" s="680" t="s">
        <v>724</v>
      </c>
      <c r="H62" s="587" t="s">
        <v>583</v>
      </c>
      <c r="I62" s="564">
        <f t="shared" ref="I62:M62" si="7">SUM(I63:I66)</f>
        <v>8856800</v>
      </c>
      <c r="J62" s="564">
        <f t="shared" si="7"/>
        <v>10206800</v>
      </c>
      <c r="K62" s="564">
        <f t="shared" si="7"/>
        <v>10006800</v>
      </c>
      <c r="L62" s="732">
        <f t="shared" si="7"/>
        <v>10006800</v>
      </c>
      <c r="M62" s="564">
        <f t="shared" si="7"/>
        <v>11506800</v>
      </c>
      <c r="N62" s="564">
        <f>SUM(N63:N66)</f>
        <v>50584000</v>
      </c>
    </row>
    <row r="63" spans="1:14" s="497" customFormat="1" ht="79.5" customHeight="1" x14ac:dyDescent="0.2">
      <c r="A63" s="697" t="s">
        <v>1178</v>
      </c>
      <c r="B63" s="674" t="s">
        <v>572</v>
      </c>
      <c r="C63" s="522"/>
      <c r="D63" s="674"/>
      <c r="E63" s="674" t="s">
        <v>572</v>
      </c>
      <c r="F63" s="522">
        <v>1</v>
      </c>
      <c r="G63" s="522">
        <v>2</v>
      </c>
      <c r="H63" s="674" t="s">
        <v>572</v>
      </c>
      <c r="I63" s="733">
        <v>1000000</v>
      </c>
      <c r="J63" s="733">
        <v>1000000</v>
      </c>
      <c r="K63" s="733">
        <v>1000000</v>
      </c>
      <c r="L63" s="733">
        <v>1000000</v>
      </c>
      <c r="M63" s="733">
        <v>1000000</v>
      </c>
      <c r="N63" s="565">
        <f t="shared" si="3"/>
        <v>5000000</v>
      </c>
    </row>
    <row r="64" spans="1:14" s="497" customFormat="1" ht="105" customHeight="1" x14ac:dyDescent="0.2">
      <c r="A64" s="674" t="s">
        <v>656</v>
      </c>
      <c r="B64" s="522" t="s">
        <v>851</v>
      </c>
      <c r="C64" s="522"/>
      <c r="D64" s="674" t="s">
        <v>774</v>
      </c>
      <c r="E64" s="674" t="s">
        <v>714</v>
      </c>
      <c r="F64" s="522" t="s">
        <v>42</v>
      </c>
      <c r="G64" s="522" t="s">
        <v>628</v>
      </c>
      <c r="H64" s="674" t="s">
        <v>714</v>
      </c>
      <c r="I64" s="526">
        <v>350000</v>
      </c>
      <c r="J64" s="571">
        <v>1700000</v>
      </c>
      <c r="K64" s="571">
        <v>1500000</v>
      </c>
      <c r="L64" s="571">
        <v>1500000</v>
      </c>
      <c r="M64" s="571">
        <v>3000000</v>
      </c>
      <c r="N64" s="565">
        <f t="shared" si="3"/>
        <v>8050000</v>
      </c>
    </row>
    <row r="65" spans="1:14" s="497" customFormat="1" ht="100.5" customHeight="1" x14ac:dyDescent="0.2">
      <c r="A65" s="674" t="s">
        <v>1084</v>
      </c>
      <c r="B65" s="674" t="s">
        <v>583</v>
      </c>
      <c r="C65" s="522"/>
      <c r="D65" s="674" t="s">
        <v>895</v>
      </c>
      <c r="E65" s="674" t="s">
        <v>583</v>
      </c>
      <c r="F65" s="522">
        <v>1</v>
      </c>
      <c r="G65" s="522" t="s">
        <v>628</v>
      </c>
      <c r="H65" s="674" t="s">
        <v>583</v>
      </c>
      <c r="I65" s="571">
        <v>4000000</v>
      </c>
      <c r="J65" s="571">
        <v>4000000</v>
      </c>
      <c r="K65" s="571">
        <v>4000000</v>
      </c>
      <c r="L65" s="571">
        <v>4000000</v>
      </c>
      <c r="M65" s="571">
        <v>4000000</v>
      </c>
      <c r="N65" s="565">
        <f>SUM(I65:M65)</f>
        <v>20000000</v>
      </c>
    </row>
    <row r="66" spans="1:14" s="497" customFormat="1" ht="80.25" customHeight="1" x14ac:dyDescent="0.2">
      <c r="A66" s="697" t="s">
        <v>1186</v>
      </c>
      <c r="B66" s="674" t="s">
        <v>583</v>
      </c>
      <c r="C66" s="522"/>
      <c r="D66" s="674" t="s">
        <v>894</v>
      </c>
      <c r="E66" s="674" t="s">
        <v>583</v>
      </c>
      <c r="F66" s="522" t="s">
        <v>42</v>
      </c>
      <c r="G66" s="522">
        <v>2</v>
      </c>
      <c r="H66" s="674" t="s">
        <v>583</v>
      </c>
      <c r="I66" s="526">
        <v>3506800</v>
      </c>
      <c r="J66" s="526">
        <v>3506800</v>
      </c>
      <c r="K66" s="526">
        <v>3506800</v>
      </c>
      <c r="L66" s="526">
        <v>3506800</v>
      </c>
      <c r="M66" s="526">
        <v>3506800</v>
      </c>
      <c r="N66" s="565">
        <f t="shared" si="3"/>
        <v>17534000</v>
      </c>
    </row>
    <row r="67" spans="1:14" s="609" customFormat="1" ht="82.5" customHeight="1" x14ac:dyDescent="0.2">
      <c r="A67" s="585" t="s">
        <v>924</v>
      </c>
      <c r="B67" s="680"/>
      <c r="C67" s="589"/>
      <c r="D67" s="607"/>
      <c r="E67" s="587"/>
      <c r="F67" s="586" t="s">
        <v>527</v>
      </c>
      <c r="G67" s="680" t="s">
        <v>715</v>
      </c>
      <c r="H67" s="587" t="s">
        <v>581</v>
      </c>
      <c r="I67" s="572">
        <f>SUM(I68:I74)</f>
        <v>20200000</v>
      </c>
      <c r="J67" s="572">
        <f t="shared" ref="J67:M67" si="8">SUM(J68:J74)</f>
        <v>39700000</v>
      </c>
      <c r="K67" s="572">
        <f t="shared" si="8"/>
        <v>39700000</v>
      </c>
      <c r="L67" s="572">
        <f t="shared" si="8"/>
        <v>39700000</v>
      </c>
      <c r="M67" s="572">
        <f t="shared" si="8"/>
        <v>39700000</v>
      </c>
      <c r="N67" s="572">
        <f>SUM(N68:N74)</f>
        <v>179000000</v>
      </c>
    </row>
    <row r="68" spans="1:14" s="497" customFormat="1" ht="76.5" customHeight="1" x14ac:dyDescent="0.2">
      <c r="A68" s="674" t="s">
        <v>589</v>
      </c>
      <c r="B68" s="674" t="s">
        <v>581</v>
      </c>
      <c r="C68" s="522"/>
      <c r="D68" s="674"/>
      <c r="E68" s="674" t="s">
        <v>581</v>
      </c>
      <c r="F68" s="523">
        <v>1</v>
      </c>
      <c r="G68" s="522">
        <v>3</v>
      </c>
      <c r="H68" s="674" t="s">
        <v>581</v>
      </c>
      <c r="I68" s="554">
        <v>5000000</v>
      </c>
      <c r="J68" s="554">
        <v>5000000</v>
      </c>
      <c r="K68" s="554">
        <v>5000000</v>
      </c>
      <c r="L68" s="554">
        <v>5000000</v>
      </c>
      <c r="M68" s="554">
        <v>5000000</v>
      </c>
      <c r="N68" s="554">
        <f t="shared" si="3"/>
        <v>25000000</v>
      </c>
    </row>
    <row r="69" spans="1:14" ht="79.5" customHeight="1" x14ac:dyDescent="0.2">
      <c r="A69" s="674" t="s">
        <v>590</v>
      </c>
      <c r="B69" s="522" t="s">
        <v>849</v>
      </c>
      <c r="C69" s="522"/>
      <c r="D69" s="674" t="s">
        <v>773</v>
      </c>
      <c r="E69" s="674" t="s">
        <v>640</v>
      </c>
      <c r="F69" s="523" t="s">
        <v>527</v>
      </c>
      <c r="G69" s="522" t="s">
        <v>715</v>
      </c>
      <c r="H69" s="704" t="s">
        <v>640</v>
      </c>
      <c r="I69" s="554">
        <v>1000000</v>
      </c>
      <c r="J69" s="554">
        <v>1000000</v>
      </c>
      <c r="K69" s="554">
        <v>1000000</v>
      </c>
      <c r="L69" s="554">
        <v>1000000</v>
      </c>
      <c r="M69" s="554">
        <v>1000000</v>
      </c>
      <c r="N69" s="554">
        <f t="shared" si="3"/>
        <v>5000000</v>
      </c>
    </row>
    <row r="70" spans="1:14" ht="57" customHeight="1" x14ac:dyDescent="0.2">
      <c r="A70" s="674" t="s">
        <v>591</v>
      </c>
      <c r="B70" s="674" t="s">
        <v>579</v>
      </c>
      <c r="C70" s="522"/>
      <c r="D70" s="674"/>
      <c r="E70" s="674" t="s">
        <v>579</v>
      </c>
      <c r="F70" s="523">
        <v>3</v>
      </c>
      <c r="G70" s="522" t="s">
        <v>715</v>
      </c>
      <c r="H70" s="674" t="s">
        <v>579</v>
      </c>
      <c r="I70" s="554">
        <v>2000000</v>
      </c>
      <c r="J70" s="554">
        <v>1500000</v>
      </c>
      <c r="K70" s="554">
        <v>1500000</v>
      </c>
      <c r="L70" s="554">
        <v>1500000</v>
      </c>
      <c r="M70" s="554">
        <v>1500000</v>
      </c>
      <c r="N70" s="554">
        <f t="shared" si="3"/>
        <v>8000000</v>
      </c>
    </row>
    <row r="71" spans="1:14" ht="42" x14ac:dyDescent="0.2">
      <c r="A71" s="674" t="s">
        <v>592</v>
      </c>
      <c r="B71" s="674" t="s">
        <v>579</v>
      </c>
      <c r="C71" s="522"/>
      <c r="D71" s="548"/>
      <c r="E71" s="674" t="s">
        <v>579</v>
      </c>
      <c r="F71" s="523">
        <v>3</v>
      </c>
      <c r="G71" s="522" t="s">
        <v>715</v>
      </c>
      <c r="H71" s="674" t="s">
        <v>579</v>
      </c>
      <c r="I71" s="554">
        <v>2000000</v>
      </c>
      <c r="J71" s="554">
        <v>2000000</v>
      </c>
      <c r="K71" s="554">
        <v>2000000</v>
      </c>
      <c r="L71" s="554">
        <v>2000000</v>
      </c>
      <c r="M71" s="554">
        <v>2000000</v>
      </c>
      <c r="N71" s="554">
        <f t="shared" si="3"/>
        <v>10000000</v>
      </c>
    </row>
    <row r="72" spans="1:14" ht="42" x14ac:dyDescent="0.2">
      <c r="A72" s="674" t="s">
        <v>725</v>
      </c>
      <c r="B72" s="674" t="s">
        <v>579</v>
      </c>
      <c r="C72" s="522"/>
      <c r="D72" s="674"/>
      <c r="E72" s="674" t="s">
        <v>579</v>
      </c>
      <c r="F72" s="523">
        <v>3</v>
      </c>
      <c r="G72" s="522" t="s">
        <v>715</v>
      </c>
      <c r="H72" s="674" t="s">
        <v>579</v>
      </c>
      <c r="I72" s="554">
        <v>10000000</v>
      </c>
      <c r="J72" s="554">
        <v>30000000</v>
      </c>
      <c r="K72" s="554">
        <v>30000000</v>
      </c>
      <c r="L72" s="554">
        <v>30000000</v>
      </c>
      <c r="M72" s="554">
        <v>30000000</v>
      </c>
      <c r="N72" s="554">
        <f>SUM(I72:M72)</f>
        <v>130000000</v>
      </c>
    </row>
    <row r="73" spans="1:14" s="497" customFormat="1" ht="61.5" customHeight="1" x14ac:dyDescent="0.2">
      <c r="A73" s="674" t="s">
        <v>593</v>
      </c>
      <c r="B73" s="674" t="s">
        <v>579</v>
      </c>
      <c r="C73" s="522"/>
      <c r="D73" s="674"/>
      <c r="E73" s="674" t="s">
        <v>579</v>
      </c>
      <c r="F73" s="523">
        <v>3</v>
      </c>
      <c r="G73" s="522">
        <v>4</v>
      </c>
      <c r="H73" s="674" t="s">
        <v>579</v>
      </c>
      <c r="I73" s="554">
        <v>100000</v>
      </c>
      <c r="J73" s="554">
        <v>100000</v>
      </c>
      <c r="K73" s="554">
        <v>100000</v>
      </c>
      <c r="L73" s="554">
        <v>100000</v>
      </c>
      <c r="M73" s="554">
        <v>100000</v>
      </c>
      <c r="N73" s="554">
        <f t="shared" ref="N73:N74" si="9">SUM(I73:M73)</f>
        <v>500000</v>
      </c>
    </row>
    <row r="74" spans="1:14" s="588" customFormat="1" ht="69" customHeight="1" x14ac:dyDescent="0.2">
      <c r="A74" s="674" t="s">
        <v>594</v>
      </c>
      <c r="B74" s="522" t="s">
        <v>849</v>
      </c>
      <c r="C74" s="522"/>
      <c r="D74" s="674" t="s">
        <v>772</v>
      </c>
      <c r="E74" s="674" t="s">
        <v>640</v>
      </c>
      <c r="F74" s="523" t="s">
        <v>527</v>
      </c>
      <c r="G74" s="522">
        <v>4</v>
      </c>
      <c r="H74" s="704" t="s">
        <v>640</v>
      </c>
      <c r="I74" s="554">
        <v>100000</v>
      </c>
      <c r="J74" s="554">
        <v>100000</v>
      </c>
      <c r="K74" s="554">
        <v>100000</v>
      </c>
      <c r="L74" s="554">
        <v>100000</v>
      </c>
      <c r="M74" s="554">
        <v>100000</v>
      </c>
      <c r="N74" s="554">
        <f t="shared" si="9"/>
        <v>500000</v>
      </c>
    </row>
    <row r="75" spans="1:14" s="501" customFormat="1" ht="129.75" customHeight="1" x14ac:dyDescent="0.2">
      <c r="A75" s="585" t="s">
        <v>1065</v>
      </c>
      <c r="B75" s="587" t="s">
        <v>581</v>
      </c>
      <c r="C75" s="589"/>
      <c r="D75" s="610"/>
      <c r="E75" s="587" t="s">
        <v>581</v>
      </c>
      <c r="F75" s="711" t="s">
        <v>527</v>
      </c>
      <c r="G75" s="680" t="s">
        <v>715</v>
      </c>
      <c r="H75" s="587" t="s">
        <v>1064</v>
      </c>
      <c r="I75" s="572">
        <f>SUM(I76)</f>
        <v>50000000</v>
      </c>
      <c r="J75" s="572">
        <f t="shared" ref="J75:M75" si="10">SUM(J76)</f>
        <v>50000000</v>
      </c>
      <c r="K75" s="572">
        <f t="shared" si="10"/>
        <v>50000000</v>
      </c>
      <c r="L75" s="572">
        <f t="shared" si="10"/>
        <v>50000000</v>
      </c>
      <c r="M75" s="572">
        <f t="shared" si="10"/>
        <v>50000000</v>
      </c>
      <c r="N75" s="572">
        <f>SUM(N76)</f>
        <v>250000000</v>
      </c>
    </row>
    <row r="76" spans="1:14" s="497" customFormat="1" ht="128.25" customHeight="1" x14ac:dyDescent="0.2">
      <c r="A76" s="674" t="s">
        <v>1066</v>
      </c>
      <c r="B76" s="674" t="s">
        <v>581</v>
      </c>
      <c r="C76" s="522"/>
      <c r="D76" s="674" t="s">
        <v>896</v>
      </c>
      <c r="E76" s="674" t="s">
        <v>581</v>
      </c>
      <c r="F76" s="523" t="s">
        <v>527</v>
      </c>
      <c r="G76" s="522" t="s">
        <v>715</v>
      </c>
      <c r="H76" s="674" t="s">
        <v>1064</v>
      </c>
      <c r="I76" s="554">
        <v>50000000</v>
      </c>
      <c r="J76" s="554">
        <v>50000000</v>
      </c>
      <c r="K76" s="554">
        <v>50000000</v>
      </c>
      <c r="L76" s="554">
        <v>50000000</v>
      </c>
      <c r="M76" s="554">
        <v>50000000</v>
      </c>
      <c r="N76" s="554">
        <f t="shared" ref="N76" si="11">SUM(I76:M76)</f>
        <v>250000000</v>
      </c>
    </row>
    <row r="77" spans="1:14" s="497" customFormat="1" ht="24" customHeight="1" x14ac:dyDescent="0.2">
      <c r="A77" s="682"/>
      <c r="B77" s="611"/>
      <c r="C77" s="525"/>
      <c r="D77" s="682"/>
      <c r="E77" s="583"/>
      <c r="F77" s="583"/>
      <c r="G77" s="612"/>
      <c r="H77" s="613"/>
      <c r="I77" s="613"/>
      <c r="J77" s="614"/>
      <c r="K77" s="556"/>
      <c r="L77" s="556"/>
      <c r="M77" s="573"/>
    </row>
    <row r="78" spans="1:14" s="497" customFormat="1" x14ac:dyDescent="0.2">
      <c r="A78" s="594" t="s">
        <v>696</v>
      </c>
      <c r="B78" s="615" t="s">
        <v>697</v>
      </c>
      <c r="C78" s="525"/>
      <c r="D78" s="682"/>
      <c r="E78" s="615" t="s">
        <v>697</v>
      </c>
      <c r="F78" s="583"/>
      <c r="G78" s="583"/>
      <c r="H78" s="615"/>
      <c r="I78" s="573"/>
      <c r="J78" s="616"/>
      <c r="K78" s="615" t="s">
        <v>697</v>
      </c>
      <c r="L78" s="573"/>
      <c r="M78" s="616"/>
      <c r="N78" s="596"/>
    </row>
    <row r="79" spans="1:14" s="497" customFormat="1" x14ac:dyDescent="0.2">
      <c r="A79" s="596" t="s">
        <v>698</v>
      </c>
      <c r="B79" s="596"/>
      <c r="C79" s="525"/>
      <c r="D79" s="682"/>
      <c r="E79" s="596"/>
      <c r="F79" s="583"/>
      <c r="G79" s="583"/>
      <c r="H79" s="880"/>
      <c r="I79" s="880"/>
      <c r="J79" s="880"/>
      <c r="K79" s="880" t="s">
        <v>667</v>
      </c>
      <c r="L79" s="880"/>
      <c r="M79" s="880"/>
      <c r="N79" s="528"/>
    </row>
    <row r="80" spans="1:14" s="497" customFormat="1" x14ac:dyDescent="0.2">
      <c r="A80" s="596" t="s">
        <v>699</v>
      </c>
      <c r="B80" s="596"/>
      <c r="C80" s="596"/>
      <c r="D80" s="596"/>
      <c r="E80" s="596"/>
      <c r="F80" s="596"/>
      <c r="G80" s="596"/>
      <c r="H80" s="881"/>
      <c r="I80" s="881"/>
      <c r="J80" s="881"/>
      <c r="K80" s="881" t="s">
        <v>668</v>
      </c>
      <c r="L80" s="881"/>
      <c r="M80" s="881"/>
      <c r="N80" s="528"/>
    </row>
    <row r="81" spans="1:14" s="497" customFormat="1" x14ac:dyDescent="0.2">
      <c r="A81" s="596" t="s">
        <v>1002</v>
      </c>
      <c r="B81" s="596"/>
      <c r="C81" s="596"/>
      <c r="D81" s="596"/>
      <c r="E81" s="596"/>
      <c r="F81" s="596"/>
      <c r="G81" s="596"/>
      <c r="H81" s="685"/>
      <c r="J81" s="685"/>
      <c r="K81" s="685" t="s">
        <v>669</v>
      </c>
      <c r="M81" s="685"/>
      <c r="N81" s="530"/>
    </row>
    <row r="82" spans="1:14" s="497" customFormat="1" x14ac:dyDescent="0.2">
      <c r="A82" s="596" t="s">
        <v>700</v>
      </c>
      <c r="B82" s="596"/>
      <c r="C82" s="525"/>
      <c r="D82" s="682"/>
      <c r="E82" s="596"/>
      <c r="F82" s="583"/>
      <c r="G82" s="583"/>
      <c r="H82" s="881"/>
      <c r="I82" s="881"/>
      <c r="J82" s="881"/>
      <c r="K82" s="881" t="s">
        <v>670</v>
      </c>
      <c r="L82" s="881"/>
      <c r="M82" s="881"/>
      <c r="N82" s="528"/>
    </row>
    <row r="83" spans="1:14" s="497" customFormat="1" x14ac:dyDescent="0.2">
      <c r="A83" s="596" t="s">
        <v>701</v>
      </c>
      <c r="B83" s="687"/>
      <c r="C83" s="525"/>
      <c r="D83" s="682"/>
      <c r="E83" s="687"/>
      <c r="F83" s="596"/>
      <c r="G83" s="596"/>
      <c r="H83" s="685"/>
      <c r="I83" s="559"/>
      <c r="J83" s="559"/>
      <c r="K83" s="528"/>
      <c r="L83" s="528"/>
      <c r="M83" s="529"/>
      <c r="N83" s="528"/>
    </row>
    <row r="84" spans="1:14" x14ac:dyDescent="0.2">
      <c r="A84" s="596" t="s">
        <v>706</v>
      </c>
      <c r="B84" s="596"/>
      <c r="C84" s="596"/>
      <c r="D84" s="596"/>
      <c r="E84" s="596"/>
      <c r="F84" s="596"/>
      <c r="G84" s="596"/>
      <c r="H84" s="685"/>
      <c r="I84" s="559"/>
      <c r="J84" s="496"/>
      <c r="K84" s="559"/>
      <c r="L84" s="559"/>
      <c r="M84" s="559"/>
      <c r="N84" s="497"/>
    </row>
    <row r="85" spans="1:14" x14ac:dyDescent="0.2">
      <c r="A85" s="558"/>
      <c r="B85" s="578"/>
      <c r="C85" s="578"/>
      <c r="D85" s="617"/>
      <c r="E85" s="617"/>
      <c r="F85" s="583"/>
      <c r="G85" s="558"/>
    </row>
    <row r="86" spans="1:14" x14ac:dyDescent="0.2">
      <c r="A86" s="558"/>
      <c r="B86" s="578"/>
      <c r="C86" s="578"/>
      <c r="D86" s="617"/>
      <c r="E86" s="617"/>
      <c r="F86" s="583"/>
      <c r="G86" s="558"/>
    </row>
    <row r="87" spans="1:14" x14ac:dyDescent="0.2">
      <c r="A87" s="558"/>
      <c r="B87" s="578"/>
      <c r="C87" s="578"/>
      <c r="D87" s="617"/>
      <c r="E87" s="617"/>
      <c r="F87" s="583"/>
      <c r="G87" s="558"/>
    </row>
    <row r="88" spans="1:14" x14ac:dyDescent="0.2">
      <c r="A88" s="558"/>
      <c r="B88" s="578"/>
      <c r="C88" s="578"/>
      <c r="D88" s="620"/>
      <c r="E88" s="617"/>
      <c r="F88" s="583"/>
      <c r="G88" s="558"/>
    </row>
    <row r="89" spans="1:14" x14ac:dyDescent="0.2">
      <c r="A89" s="558"/>
      <c r="B89" s="578"/>
      <c r="C89" s="578"/>
      <c r="D89" s="617"/>
      <c r="E89" s="617"/>
      <c r="F89" s="583"/>
      <c r="G89" s="558"/>
    </row>
    <row r="90" spans="1:14" x14ac:dyDescent="0.2">
      <c r="A90" s="558"/>
      <c r="B90" s="578"/>
      <c r="C90" s="578"/>
      <c r="D90" s="620"/>
      <c r="E90" s="617"/>
      <c r="F90" s="583"/>
      <c r="G90" s="558"/>
    </row>
    <row r="91" spans="1:14" x14ac:dyDescent="0.2">
      <c r="A91" s="558"/>
      <c r="B91" s="578"/>
      <c r="C91" s="578"/>
      <c r="D91" s="617"/>
      <c r="E91" s="617"/>
      <c r="F91" s="583"/>
      <c r="G91" s="558"/>
    </row>
    <row r="92" spans="1:14" x14ac:dyDescent="0.2">
      <c r="C92" s="578"/>
      <c r="D92" s="621"/>
    </row>
    <row r="94" spans="1:14" x14ac:dyDescent="0.2">
      <c r="C94" s="529"/>
      <c r="D94" s="528"/>
    </row>
    <row r="98" spans="3:3" s="528" customFormat="1" x14ac:dyDescent="0.2">
      <c r="C98" s="529"/>
    </row>
  </sheetData>
  <mergeCells count="12">
    <mergeCell ref="A7:H7"/>
    <mergeCell ref="A1:N1"/>
    <mergeCell ref="A2:N2"/>
    <mergeCell ref="A4:H4"/>
    <mergeCell ref="I4:N4"/>
    <mergeCell ref="A6:H6"/>
    <mergeCell ref="H79:J79"/>
    <mergeCell ref="K79:M79"/>
    <mergeCell ref="H80:J80"/>
    <mergeCell ref="K80:M80"/>
    <mergeCell ref="H82:J82"/>
    <mergeCell ref="K82:M82"/>
  </mergeCells>
  <phoneticPr fontId="33" type="noConversion"/>
  <pageMargins left="0.19685039370078741" right="0.19685039370078741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20</vt:i4>
      </vt:variant>
    </vt:vector>
  </HeadingPairs>
  <TitlesOfParts>
    <vt:vector size="35" baseType="lpstr">
      <vt:lpstr>ประเด็นพัฒนา 1 </vt:lpstr>
      <vt:lpstr>ยุทธ 2</vt:lpstr>
      <vt:lpstr>ยุทธ 3</vt:lpstr>
      <vt:lpstr>ยุทธ 4</vt:lpstr>
      <vt:lpstr>ยุทธ 5</vt:lpstr>
      <vt:lpstr>สรุป</vt:lpstr>
      <vt:lpstr>บัญชีโครงการ 1 </vt:lpstr>
      <vt:lpstr>ประเด็นพัฒนา 2</vt:lpstr>
      <vt:lpstr>บัญชีโครงการ 2</vt:lpstr>
      <vt:lpstr>ประเด็นพัฒนา 3</vt:lpstr>
      <vt:lpstr>บัญชีโครงการ 3 </vt:lpstr>
      <vt:lpstr>ประเด็นพัฒนา 4</vt:lpstr>
      <vt:lpstr>บัญชีโครงการ4 </vt:lpstr>
      <vt:lpstr>ประเด็นพัฒนา 5</vt:lpstr>
      <vt:lpstr>บัญชีโครงการ5 </vt:lpstr>
      <vt:lpstr>'บัญชีโครงการ 1 '!Print_Area</vt:lpstr>
      <vt:lpstr>'บัญชีโครงการ 2'!Print_Area</vt:lpstr>
      <vt:lpstr>'บัญชีโครงการ 3 '!Print_Area</vt:lpstr>
      <vt:lpstr>'บัญชีโครงการ4 '!Print_Area</vt:lpstr>
      <vt:lpstr>'บัญชีโครงการ5 '!Print_Area</vt:lpstr>
      <vt:lpstr>'ประเด็นพัฒนา 1 '!Print_Area</vt:lpstr>
      <vt:lpstr>'ประเด็นพัฒนา 3'!Print_Area</vt:lpstr>
      <vt:lpstr>'ประเด็นพัฒนา 4'!Print_Area</vt:lpstr>
      <vt:lpstr>'ประเด็นพัฒนา 5'!Print_Area</vt:lpstr>
      <vt:lpstr>'บัญชีโครงการ 1 '!Print_Titles</vt:lpstr>
      <vt:lpstr>'บัญชีโครงการ 2'!Print_Titles</vt:lpstr>
      <vt:lpstr>'บัญชีโครงการ 3 '!Print_Titles</vt:lpstr>
      <vt:lpstr>'บัญชีโครงการ4 '!Print_Titles</vt:lpstr>
      <vt:lpstr>'ประเด็นพัฒนา 1 '!Print_Titles</vt:lpstr>
      <vt:lpstr>'ประเด็นพัฒนา 2'!Print_Titles</vt:lpstr>
      <vt:lpstr>'ประเด็นพัฒนา 3'!Print_Titles</vt:lpstr>
      <vt:lpstr>'ประเด็นพัฒนา 4'!Print_Titles</vt:lpstr>
      <vt:lpstr>'ประเด็นพัฒนา 5'!Print_Titles</vt:lpstr>
      <vt:lpstr>'ยุทธ 5'!Print_Titles</vt:lpstr>
      <vt:lpstr>สรุป!Print_Titles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BUTTREFLY</dc:creator>
  <cp:lastModifiedBy>Admin998</cp:lastModifiedBy>
  <cp:lastPrinted>2021-09-27T04:29:11Z</cp:lastPrinted>
  <dcterms:created xsi:type="dcterms:W3CDTF">2012-08-06T03:43:50Z</dcterms:created>
  <dcterms:modified xsi:type="dcterms:W3CDTF">2021-10-07T06:05:09Z</dcterms:modified>
</cp:coreProperties>
</file>